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7400" activeTab="0"/>
  </bookViews>
  <sheets>
    <sheet name="1_Executive_Dashboard" sheetId="1" r:id="rId1"/>
    <sheet name="2_Master_Ledger" sheetId="2" r:id="rId2"/>
    <sheet name="3_US_Compliance_Schedule" sheetId="3" r:id="rId3"/>
    <sheet name="4_No_Monthly_Fee_Software" sheetId="4" r:id="rId4"/>
  </sheets>
  <calcPr calcId="191029" fullCalcOnLoad="1"/>
</workbook>
</file>

<file path=xl/sharedStrings.xml><?xml version="1.0" encoding="utf-8"?>
<sst xmlns="http://schemas.openxmlformats.org/spreadsheetml/2006/main" count="205" uniqueCount="192">
  <si>
    <t>📊 2026 IRS FORM 1040 SCHEDULE C TAX, 1099-NEC &amp; BOOKKEEPING P&amp;L EXECUTIVE TRACKER</t>
  </si>
  <si>
    <t>⚡ Click Here to Batch-Scan Crumpled Paper Receipts &amp; Bank PDFs into Excel at SuiteCrate.com →</t>
  </si>
  <si>
    <t>GROSS 2026 REVENUE (LINE 1)</t>
  </si>
  <si>
    <t>TOTAL IRS DEDUCTIONS (L28)</t>
  </si>
  <si>
    <t>NET SCHEDULE C PROFIT (L31)</t>
  </si>
  <si>
    <t>EFFECTIVE DEDUCTION RATIO</t>
  </si>
  <si>
    <t>PART I &amp; II: 2026 IRS FORM 1040 SCHEDULE C SUMMARY (LINES 1–31)</t>
  </si>
  <si>
    <t>IRS Line #</t>
  </si>
  <si>
    <t>Schedule C Tax Category Description</t>
  </si>
  <si>
    <t>Gross Amount ($)</t>
  </si>
  <si>
    <t>Deductible %</t>
  </si>
  <si>
    <t>Net Tax Deduction ($)</t>
  </si>
  <si>
    <t>2026 IRS Audit &amp; Documentation Rule</t>
  </si>
  <si>
    <t>Line 1</t>
  </si>
  <si>
    <t>Gross Receipts or Sales (1099-NEC / 1099-K / POS)</t>
  </si>
  <si>
    <t>MATCHES 1099-K / BANK DEPOSITS</t>
  </si>
  <si>
    <t>Line 8</t>
  </si>
  <si>
    <t>Advertising &amp; Local Lead Generation</t>
  </si>
  <si>
    <t>Google/Meta Ads, signage, flyers, website</t>
  </si>
  <si>
    <t>Line 9</t>
  </si>
  <si>
    <t>Car &amp; Truck Expenses ($0.70/mi IRS Standard Rate)</t>
  </si>
  <si>
    <t>8,800 verified business miles @ $0.70/mi</t>
  </si>
  <si>
    <t>Line 11</t>
  </si>
  <si>
    <t>Contract Labor (1099-NEC Subcontractors)</t>
  </si>
  <si>
    <t>FILE 1099-NEC BY JAN 31 (&gt;=$600)</t>
  </si>
  <si>
    <t>Line 15</t>
  </si>
  <si>
    <t>Insurance (General Liability, BOP &amp; Cyber)</t>
  </si>
  <si>
    <t>Business policies only (Health on Sched 1)</t>
  </si>
  <si>
    <t>Line 17</t>
  </si>
  <si>
    <t>Legal &amp; Professional Services (CPA, Legal, Tax)</t>
  </si>
  <si>
    <t>Annual tax prep, LLC filing, contract review</t>
  </si>
  <si>
    <t>Line 18</t>
  </si>
  <si>
    <t>Office Expense &amp; Software Tools</t>
  </si>
  <si>
    <t>Postage, toner, office supplies, LAN software</t>
  </si>
  <si>
    <t>Line 22</t>
  </si>
  <si>
    <t>Supplies (Materials &amp; Operational Consumables)</t>
  </si>
  <si>
    <t>Keep itemized thermal receipts (&gt; $75 rule)</t>
  </si>
  <si>
    <t>Line 24b</t>
  </si>
  <si>
    <t>Deductible Business Meals (50% IRS Cap)</t>
  </si>
  <si>
    <t>50% IRS CAP • LOG ATTENDEE &amp; PURPOSE</t>
  </si>
  <si>
    <t>Line 25</t>
  </si>
  <si>
    <t>Utilities, Business Phone &amp; Fiber Internet</t>
  </si>
  <si>
    <t>Business % of mobile phone &amp; shop utilities</t>
  </si>
  <si>
    <t>Line 28</t>
  </si>
  <si>
    <t>TOTAL IRS SCHEDULE C DEDUCTIONS (LINES 8–27)</t>
  </si>
  <si>
    <t>AUTO-CALCULATED NET DEDUCTIBLE EXPENSES</t>
  </si>
  <si>
    <t>🚀 TIRED OF QUICKBOOKS $235/MO FEES? UPGRADE TO SYS-01 MULTI-ENTITY ACCOUNTING &amp; OCR SUITE ($599 ONE-TIME) →</t>
  </si>
  <si>
    <t>🧾 TAB 2: ITEMIZED RECEIPT &amp; EXPENSE TRANSACTION LEDGER (AUTO-TAX MAPPED)</t>
  </si>
  <si>
    <t>💡 USER GUIDE: Enter or paste your transactions below. Yellow cells are editable inputs; green cells &amp; totals auto-calculate.</t>
  </si>
  <si>
    <t>Receipt ID</t>
  </si>
  <si>
    <t>Date</t>
  </si>
  <si>
    <t>Vendor / Merchant</t>
  </si>
  <si>
    <t>IRS Schedule C Category</t>
  </si>
  <si>
    <t>Business Purpose / Notes</t>
  </si>
  <si>
    <t>Subtotal ($)</t>
  </si>
  <si>
    <t>Sales Tax ($)</t>
  </si>
  <si>
    <t>Gross Total ($)</t>
  </si>
  <si>
    <t>Net Tax Write-Off ($)</t>
  </si>
  <si>
    <t>RCP-2026-001</t>
  </si>
  <si>
    <t>2026-01-08</t>
  </si>
  <si>
    <t>Google Ads US Inc.</t>
  </si>
  <si>
    <t>Line 8: Advertising</t>
  </si>
  <si>
    <t>Q1 Local Search Campaign</t>
  </si>
  <si>
    <t>RCP-2026-002</t>
  </si>
  <si>
    <t>2026-01-14</t>
  </si>
  <si>
    <t>The Home Depot #0604</t>
  </si>
  <si>
    <t>Line 22: Supplies</t>
  </si>
  <si>
    <t>Shelving, bins &amp; shop hardware</t>
  </si>
  <si>
    <t>RCP-2026-003</t>
  </si>
  <si>
    <t>2026-01-22</t>
  </si>
  <si>
    <t>Apex Mechanical LLC</t>
  </si>
  <si>
    <t>Line 11: Contract Labor</t>
  </si>
  <si>
    <t>Subcontractor install (W-9 on file)</t>
  </si>
  <si>
    <t>RCP-2026-004</t>
  </si>
  <si>
    <t>2026-02-03</t>
  </si>
  <si>
    <t>Hartford Commercial Ins.</t>
  </si>
  <si>
    <t>Line 15: Insurance</t>
  </si>
  <si>
    <t>General Liability Policy Renewal</t>
  </si>
  <si>
    <t>RCP-2026-005</t>
  </si>
  <si>
    <t>2026-02-11</t>
  </si>
  <si>
    <t>Capital Grille (Client)</t>
  </si>
  <si>
    <t>Line 24b: Meals (50%)</t>
  </si>
  <si>
    <t>Q1 Contract Dinner w/ J. Miller</t>
  </si>
  <si>
    <t>RCP-2026-006</t>
  </si>
  <si>
    <t>2026-02-19</t>
  </si>
  <si>
    <t>Uline Shipping Supplies</t>
  </si>
  <si>
    <t>Thermal 4x6 labels &amp; cartons</t>
  </si>
  <si>
    <t>RCP-2026-007</t>
  </si>
  <si>
    <t>2026-03-02</t>
  </si>
  <si>
    <t>AT&amp;T Business Fiber</t>
  </si>
  <si>
    <t>Line 25: Utilities</t>
  </si>
  <si>
    <t>Office static IP fiber &amp; phones</t>
  </si>
  <si>
    <t>RCP-2026-008</t>
  </si>
  <si>
    <t>2026-03-15</t>
  </si>
  <si>
    <t>Baker Tilly CPA Group</t>
  </si>
  <si>
    <t>Line 17: Legal &amp; Professional</t>
  </si>
  <si>
    <t>S-Corp / Schedule C Tax Advisory</t>
  </si>
  <si>
    <t>RCP-2026-009</t>
  </si>
  <si>
    <t>2026-03-24</t>
  </si>
  <si>
    <t>Staples Business Advantage</t>
  </si>
  <si>
    <t>Line 18: Office Expense</t>
  </si>
  <si>
    <t>Laser toner &amp; copy paper cases</t>
  </si>
  <si>
    <t>RCP-2026-010</t>
  </si>
  <si>
    <t>2026-03-29</t>
  </si>
  <si>
    <t>SuiteCrate Office LAN Pro</t>
  </si>
  <si>
    <t>One-Time Perpetual Accounting App</t>
  </si>
  <si>
    <t>YTD TOTAL</t>
  </si>
  <si>
    <t>10 Verified Receipts</t>
  </si>
  <si>
    <t/>
  </si>
  <si>
    <t>TOTAL LEDGER RECEIPTS</t>
  </si>
  <si>
    <t>🏛️ TAB 3: 2026 IRS FORM 1040-ES QUARTERLY ESTIMATED TAX &amp; MILEAGE SAFE-HARBOR</t>
  </si>
  <si>
    <t>Calculates 15.3% SE Tax (92.35% net earnings base) + Estimated Income Tax across the 4 IRS Quarterly Deadlines.</t>
  </si>
  <si>
    <t>IRS Quarter</t>
  </si>
  <si>
    <t>Income Period</t>
  </si>
  <si>
    <t>IRS Filing Deadline</t>
  </si>
  <si>
    <t>Projected Net Profit ($)</t>
  </si>
  <si>
    <t>15.3% SE Tax ($)</t>
  </si>
  <si>
    <t>Est. Federal Income Tax</t>
  </si>
  <si>
    <t>Total 1040-ES Voucher ($)</t>
  </si>
  <si>
    <t>Q1 2026</t>
  </si>
  <si>
    <t>Jan 1 – Mar 31, 2026</t>
  </si>
  <si>
    <t>April 15, 2026</t>
  </si>
  <si>
    <t>Q2 2026</t>
  </si>
  <si>
    <t>Apr 1 – May 31, 2026</t>
  </si>
  <si>
    <t>June 15, 2026</t>
  </si>
  <si>
    <t>Q3 2026</t>
  </si>
  <si>
    <t>Jun 1 – Aug 31, 2026</t>
  </si>
  <si>
    <t>September 15, 2026</t>
  </si>
  <si>
    <t>Q4 2026</t>
  </si>
  <si>
    <t>Sep 1 – Dec 31, 2026</t>
  </si>
  <si>
    <t>January 15, 2027</t>
  </si>
  <si>
    <t>ANNUAL 2026</t>
  </si>
  <si>
    <t>Full Tax Year 2026</t>
  </si>
  <si>
    <t>Safe Harbor (100% Prior Yr)</t>
  </si>
  <si>
    <t>🛠️ SUITECRATE CUSTOM BUSINESS SYSTEMS — ONE-TIME PAYMENT ($0/MONTH FOREVER)</t>
  </si>
  <si>
    <t>⚡ Click Here to Explore Live Interactive Demos &amp; Request a Free 48-Hour Custom Prototype at SuiteCrate.com →</t>
  </si>
  <si>
    <t>WHY 1,400+ US SMALL BUSINESSES UPGRADE FROM FREE SPREADSHEETS TO SUITECRATE OFFICE LAN SOFTWARE</t>
  </si>
  <si>
    <t>System ID</t>
  </si>
  <si>
    <t>Custom Software Suite (Web / Office LAN)</t>
  </si>
  <si>
    <t>Replaces Monthly Cloud SaaS</t>
  </si>
  <si>
    <t>1-Yr SaaS Cost ($)</t>
  </si>
  <si>
    <t>Starter One-Time</t>
  </si>
  <si>
    <t>Pro LAN One-Time</t>
  </si>
  <si>
    <t>Payback Period</t>
  </si>
  <si>
    <t>Live Demo &amp; Pricing Page</t>
  </si>
  <si>
    <t>SYS-07</t>
  </si>
  <si>
    <t>Nail Salon &amp; Spa POS, 60/40 Payroll &amp; Turn Board</t>
  </si>
  <si>
    <t>Boulevard / Vagaro / MangoMint</t>
  </si>
  <si>
    <t>3.2 Months (Rank #1)</t>
  </si>
  <si>
    <t>🔗 View Live Screens &amp; Demo →</t>
  </si>
  <si>
    <t>SYS-06</t>
  </si>
  <si>
    <t>Trucking Dispatch, IFTA Fuel Tax &amp; Driver Settlement</t>
  </si>
  <si>
    <t xml:space="preserve"> Samsara / Axon / McLeod TMS</t>
  </si>
  <si>
    <t>3.5 Months (Rank #2)</t>
  </si>
  <si>
    <t>SYS-02</t>
  </si>
  <si>
    <t>Multi-Warehouse Inventory, Barcode &amp; FIFO WMS</t>
  </si>
  <si>
    <t>Fishbowl / Cin7 / Katana Cloud</t>
  </si>
  <si>
    <t>2.8 Months (Rank #3)</t>
  </si>
  <si>
    <t>SYS-08</t>
  </si>
  <si>
    <t>Auto Repair Shop RO, DVI Inspection &amp; Parts POS</t>
  </si>
  <si>
    <t>Tekmetric / Shopmonkey / Mitchell1</t>
  </si>
  <si>
    <t>3.0 Months (Rank #4)</t>
  </si>
  <si>
    <t>SYS-09</t>
  </si>
  <si>
    <t>Rental Property (&lt;50 Doors) Schedule E &amp; CAM Suite</t>
  </si>
  <si>
    <t>AppFolio ($298/mo min) / Buildium</t>
  </si>
  <si>
    <t>3.8 Months (Rank #5)</t>
  </si>
  <si>
    <t>SYS-03</t>
  </si>
  <si>
    <t>Contractor Job Costing, AIA G702/G703 &amp; COI Suite</t>
  </si>
  <si>
    <t>AccuLynx / Buildertrend / Procore</t>
  </si>
  <si>
    <t>2.9 Months (Rank #6)</t>
  </si>
  <si>
    <t>SYS-04</t>
  </si>
  <si>
    <t>Manufacturing Multi-Level BOM, MRP &amp; Shop Floor</t>
  </si>
  <si>
    <t>Katana MRP / MRPeasy / NetSuite</t>
  </si>
  <si>
    <t>2.6 Months (Rank #7)</t>
  </si>
  <si>
    <t>SYS-05</t>
  </si>
  <si>
    <t>Bi-Weekly Time Clock, FLSA Overtime &amp; 1099 Payroll</t>
  </si>
  <si>
    <t>Gusto / ADP / Deputy Per-Seat</t>
  </si>
  <si>
    <t>3.6 Months (Rank #8)</t>
  </si>
  <si>
    <t>⭐ SYS-01</t>
  </si>
  <si>
    <t>Multi-Entity Accounting, Bank OCR &amp; Schedule C Tax</t>
  </si>
  <si>
    <t>QuickBooks Online Advanced ($235/mo)</t>
  </si>
  <si>
    <t>4.0 Months (Rank #9)</t>
  </si>
  <si>
    <t>SYS-10</t>
  </si>
  <si>
    <t>Private Medical / Chiropractic Clinic EHR &amp; Billing</t>
  </si>
  <si>
    <t>Athenahealth / SimplePractice / Kareo</t>
  </si>
  <si>
    <t>3.4 Months (Rank #10)</t>
  </si>
  <si>
    <t>AVERAGE</t>
  </si>
  <si>
    <t>Average 1-Year Savings vs. Cloud SaaS Subscriptions</t>
  </si>
  <si>
    <t>100% Self-Hosted / LAN Ownership</t>
  </si>
  <si>
    <t>~3.3 Months ROI</t>
  </si>
  <si>
    <t>100% Source Code Included</t>
  </si>
  <si>
    <t>🚀 WANT THIS EXCEL WORKBOOK TURNED INTO A MULTI-USER OFFICE LAN APP? CLICK HERE FOR YOUR 48-HOUR CUSTOM PROTOTYPE →</t>
  </si>
</sst>
</file>

<file path=xl/styles.xml><?xml version="1.0" encoding="utf-8"?>
<styleSheet xmlns="http://schemas.openxmlformats.org/spreadsheetml/2006/main">
  <numFmts count="4">
    <numFmt numFmtId="164" formatCode="$#,##0.00;($#,##0.00);&quot;-&quot;"/>
    <numFmt numFmtId="165" formatCode="0.0%"/>
    <numFmt numFmtId="166" formatCode="#,##0"/>
    <numFmt numFmtId="167" formatCode="yyyy-mm-dd"/>
  </numFmts>
  <fonts count="16">
    <!-- 0: Default 10pt Slate -->
    <font>
      <sz val="10"/>
      <color rgb="FF0F172A"/>
      <name val="Segoe UI"/>
      <family val="2"/>
    </font>
    <!-- 1: Hero Banner 14pt Bold White -->
    <font>
      <b/>
      <sz val="14"/>
      <color rgb="FFFFFFFF"/>
      <name val="Segoe UI"/>
      <family val="2"/>
    </font>
    <!-- 2: Sub Banner Link 10pt Bold Mint Underline -->
    <font>
      <b/>
      <u/>
      <sz val="10"/>
      <color rgb="FFA7F3D0"/>
      <name val="Segoe UI"/>
      <family val="2"/>
    </font>
    <!-- 3: Section Bar 10.5pt Bold Deep Indigo -->
    <font>
      <b/>
      <sz val="10.5"/>
      <color rgb="FF1E1B4B"/>
      <name val="Segoe UI"/>
      <family val="2"/>
    </font>
    <!-- 4: KPI Label 9pt Bold Slate -->
    <font>
      <b/>
      <sz val="9"/>
      <color rgb="FF475569"/>
      <name val="Segoe UI"/>
      <family val="2"/>
    </font>
    <!-- 5: KPI Value 13pt Bold Emerald -->
    <font>
      <b/>
      <sz val="13"/>
      <color rgb="FF047857"/>
      <name val="Segoe UI"/>
      <family val="2"/>
    </font>
    <!-- 6: KPI Value 13pt Bold Royal Blue -->
    <font>
      <b/>
      <sz val="13"/>
      <color rgb="FF1D4ED8"/>
      <name val="Segoe UI"/>
      <family val="2"/>
    </font>
    <!-- 7: KPI Value 13pt Bold Amber -->
    <font>
      <b/>
      <sz val="13"/>
      <color rgb="FFB45309"/>
      <name val="Segoe UI"/>
      <family val="2"/>
    </font>
    <!-- 8: KPI Value 13pt Bold Indigo -->
    <font>
      <b/>
      <sz val="13"/>
      <color rgb="FF4338CA"/>
      <name val="Segoe UI"/>
      <family val="2"/>
    </font>
    <!-- 9: Table Header 10pt Bold White -->
    <font>
      <b/>
      <sz val="10"/>
      <color rgb="FFFFFFFF"/>
      <name val="Segoe UI"/>
      <family val="2"/>
    </font>
    <!-- 10: Bold 10pt Dark Slate -->
    <font>
      <b/>
      <sz val="10"/>
      <color rgb="FF0F172A"/>
      <name val="Segoe UI"/>
      <family val="2"/>
    </font>
    <!-- 11: Bold 10pt Emerald Formula/Total -->
    <font>
      <b/>
      <sz val="10"/>
      <color rgb="FF065F46"/>
      <name val="Segoe UI"/>
      <family val="2"/>
    </font>
    <!-- 12: Bold 10pt Indigo Pct -->
    <font>
      <b/>
      <sz val="10"/>
      <color rgb="FF4338CA"/>
      <name val="Segoe UI"/>
      <family val="2"/>
    </font>
    <!-- 13: Badge OK 9pt Bold Green -->
    <font>
      <b/>
      <sz val="9"/>
      <color rgb="FF166534"/>
      <name val="Segoe UI"/>
      <family val="2"/>
    </font>
    <!-- 14: Badge Warn 9pt Bold Amber -->
    <font>
      <b/>
      <sz val="9"/>
      <color rgb="FF92400E"/>
      <name val="Segoe UI"/>
      <family val="2"/>
    </font>
    <!-- 15: Hyperlink / Upsell CTA -->
    <font>
      <b/>
      <u/>
      <sz val="10.5"/>
      <color rgb="FFFDE047"/>
      <name val="Segoe UI"/>
      <family val="2"/>
    </font>
  </fonts>
  <fills count="18">
    <!-- 0 & 1 are reserved by Excel -->
    <fill>
      <patternFill patternType="none"/>
    </fill>
    <fill>
      <patternFill patternType="gray125"/>
    </fill>
    <!-- 2: Hero Navy #0F172A -->
    <fill>
      <patternFill patternType="solid">
        <fgColor rgb="FF0F172A"/>
        <bgColor indexed="64"/>
      </patternFill>
    </fill>
    <!-- 3: Sub Banner Emerald #065F46 -->
    <fill>
      <patternFill patternType="solid">
        <fgColor rgb="FF065F46"/>
        <bgColor indexed="64"/>
      </patternFill>
    </fill>
    <!-- 4: Section Bar Indigo #E0E7FF -->
    <fill>
      <patternFill patternType="solid">
        <fgColor rgb="FFE0E7FF"/>
        <bgColor indexed="64"/>
      </patternFill>
    </fill>
    <!-- 5: KPI Label #F1F5F9 -->
    <fill>
      <patternFill patternType="solid">
        <fgColor rgb="FFF1F5F9"/>
        <bgColor indexed="64"/>
      </patternFill>
    </fill>
    <!-- 6: KPI Emerald #ECFDF5 -->
    <fill>
      <patternFill patternType="solid">
        <fgColor rgb="FFECFDF5"/>
        <bgColor indexed="64"/>
      </patternFill>
    </fill>
    <!-- 7: KPI Blue #EFF6FF -->
    <fill>
      <patternFill patternType="solid">
        <fgColor rgb="FFEFF6FF"/>
        <bgColor indexed="64"/>
      </patternFill>
    </fill>
    <!-- 8: KPI Amber #FFFBEB -->
    <fill>
      <patternFill patternType="solid">
        <fgColor rgb="FFFFFBEB"/>
        <bgColor indexed="64"/>
      </patternFill>
    </fill>
    <!-- 9: KPI Indigo #EEF2FF -->
    <fill>
      <patternFill patternType="solid">
        <fgColor rgb="FFEEF2FF"/>
        <bgColor indexed="64"/>
      </patternFill>
    </fill>
    <!-- 10: Table Header #1E293B -->
    <fill>
      <patternFill patternType="solid">
        <fgColor rgb="FF1E293B"/>
        <bgColor indexed="64"/>
      </patternFill>
    </fill>
    <!-- 11: Zebra Stripe #F8FAFC -->
    <fill>
      <patternFill patternType="solid">
        <fgColor rgb="FFF8FAFC"/>
        <bgColor indexed="64"/>
      </patternFill>
    </fill>
    <!-- 12: Input Cream #FEFCE8 -->
    <fill>
      <patternFill patternType="solid">
        <fgColor rgb="FFFEFCE8"/>
        <bgColor indexed="64"/>
      </patternFill>
    </fill>
    <!-- 13: Total Slate #E2E8F0 -->
    <fill>
      <patternFill patternType="solid">
        <fgColor rgb="FFE2E8F0"/>
        <bgColor indexed="64"/>
      </patternFill>
    </fill>
    <!-- 14: Total Emerald #D1FAE5 -->
    <fill>
      <patternFill patternType="solid">
        <fgColor rgb="FFD1FAE5"/>
        <bgColor indexed="64"/>
      </patternFill>
    </fill>
    <!-- 15: Badge OK #DCFCE7 -->
    <fill>
      <patternFill patternType="solid">
        <fgColor rgb="FFDCFCE7"/>
        <bgColor indexed="64"/>
      </patternFill>
    </fill>
    <!-- 16: Badge Warn #FEF3C7 -->
    <fill>
      <patternFill patternType="solid">
        <fgColor rgb="FFFEF3C7"/>
        <bgColor indexed="64"/>
      </patternFill>
    </fill>
    <!-- 17: Upsell CTA #312E81 -->
    <fill>
      <patternFill patternType="solid">
        <fgColor rgb="FF312E81"/>
        <bgColor indexed="64"/>
      </patternFill>
    </fill>
  </fills>
  <borders count="6">
    <!-- 0: None -->
    <border>
      <left/>
      <right/>
      <top/>
      <bottom/>
      <diagonal/>
    </border>
    <!-- 1: Thin Data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!-- 2: Section Header Bottom Medium Indigo -->
    <border>
      <left/>
      <right/>
      <top style="thin">
        <color rgb="FFC7D2FE"/>
      </top>
      <bottom style="medium">
        <color rgb="FF4F46E5"/>
      </bottom>
      <diagonal/>
    </border>
    <!-- 3: Table Header Border -->
    <border>
      <left style="thin">
        <color rgb="FF334155"/>
      </left>
      <right style="thin">
        <color rgb="FF334155"/>
      </right>
      <top style="thin">
        <color rgb="FF0F172A"/>
      </top>
      <bottom style="medium">
        <color rgb="FF0F172A"/>
      </bottom>
      <diagonal/>
    </border>
    <!-- 4: Accounting Total Double Bottom Border -->
    <border>
      <left style="thin">
        <color rgb="FF94A3B8"/>
      </left>
      <right style="thin">
        <color rgb="FF94A3B8"/>
      </right>
      <top style="thin">
        <color rgb="FF0F172A"/>
      </top>
      <bottom style="double">
        <color rgb="FF0F172A"/>
      </bottom>
      <diagonal/>
    </border>
    <!-- 5: KPI Card Border -->
    <border>
      <left style="thin">
        <color rgb="FF94A3B8"/>
      </left>
      <right style="thin">
        <color rgb="FF94A3B8"/>
      </right>
      <top style="thin">
        <color rgb="FF94A3B8"/>
      </top>
      <bottom style="medium">
        <color rgb="FF0F172A"/>
      </bottom>
      <diagonal/>
    </border>
  </borders>
  <cellStyleXfs count="1">
    <xf numFmtId="0" fontId="0" fillId="0" borderId="0"/>
  </cellStyleXfs>
  <cellXfs count="31">
    <!-- 0: STYLE_DEFAULT -->
    <xf numFmtId="0" fontId="0" fillId="0" borderId="0" xfId="0" applyAlignment="1">
      <alignment vertical="center"/>
    </xf>
    <!-- 1: STYLE_HERO_BANNER -->
    <xf numFmtId="0" fontId="1" fillId="2" borderId="0" xfId="0" applyFont="1" applyFill="1" applyAlignment="1">
      <alignment horizontal="left" vertical="center" indent="1"/>
    </xf>
    <!-- 2: STYLE_SUB_BANNER_LINK -->
    <xf numFmtId="0" fontId="2" fillId="3" borderId="0" xfId="0" applyFont="1" applyFill="1" applyAlignment="1">
      <alignment horizontal="left" vertical="center" indent="1"/>
    </xf>
    <!-- 3: STYLE_SECTION_BAR -->
    <xf numFmtId="0" fontId="3" fillId="4" borderId="2" xfId="0" applyFont="1" applyFill="1" applyBorder="1" applyAlignment="1">
      <alignment horizontal="left" vertical="center"/>
    </xf>
    <!-- 4: STYLE_KPI_LABEL -->
    <xf numFmtId="0" fontId="4" fillId="5" borderId="1" xfId="0" applyFont="1" applyFill="1" applyBorder="1" applyAlignment="1">
      <alignment horizontal="center" vertical="center"/>
    </xf>
    <!-- 5: STYLE_KPI_CURR_EMERALD -->
    <xf numFmtId="164" fontId="5" fillId="6" borderId="5" xfId="0" applyNumberFormat="1" applyFont="1" applyFill="1" applyBorder="1" applyAlignment="1">
      <alignment horizontal="center" vertical="center"/>
    </xf>
    <!-- 6: STYLE_KPI_CURR_BLUE -->
    <xf numFmtId="164" fontId="6" fillId="7" borderId="5" xfId="0" applyNumberFormat="1" applyFont="1" applyFill="1" applyBorder="1" applyAlignment="1">
      <alignment horizontal="center" vertical="center"/>
    </xf>
    <!-- 7: STYLE_KPI_CURR_AMBER -->
    <xf numFmtId="164" fontId="7" fillId="8" borderId="5" xfId="0" applyNumberFormat="1" applyFont="1" applyFill="1" applyBorder="1" applyAlignment="1">
      <alignment horizontal="center" vertical="center"/>
    </xf>
    <!-- 8: STYLE_KPI_PCT_INDIGO -->
    <xf numFmtId="165" fontId="8" fillId="9" borderId="5" xfId="0" applyNumberFormat="1" applyFont="1" applyFill="1" applyBorder="1" applyAlignment="1">
      <alignment horizontal="center" vertical="center"/>
    </xf>
    <!-- 9: STYLE_TH_LEFT -->
    <xf numFmtId="0" fontId="9" fillId="10" borderId="3" xfId="0" applyFont="1" applyFill="1" applyBorder="1" applyAlignment="1">
      <alignment horizontal="left" vertical="center" wrapText="1"/>
    </xf>
    <!-- 10: STYLE_TH_RIGHT -->
    <xf numFmtId="0" fontId="9" fillId="10" borderId="3" xfId="0" applyFont="1" applyFill="1" applyBorder="1" applyAlignment="1">
      <alignment horizontal="right" vertical="center" wrapText="1"/>
    </xf>
    <!-- 11: STYLE_TEXT -->
    <xf numFmtId="0" fontId="0" fillId="0" borderId="1" xfId="0" applyFont="1" applyBorder="1" applyAlignment="1">
      <alignment horizontal="left" vertical="center"/>
    </xf>
    <!-- 12: STYLE_TEXT_ALT -->
    <xf numFmtId="0" fontId="0" fillId="11" borderId="1" xfId="0" applyFont="1" applyFill="1" applyBorder="1" applyAlignment="1">
      <alignment horizontal="left" vertical="center"/>
    </xf>
    <!-- 13: STYLE_CODE -->
    <xf numFmtId="0" fontId="10" fillId="0" borderId="1" xfId="0" applyFont="1" applyBorder="1" applyAlignment="1">
      <alignment horizontal="center" vertical="center"/>
    </xf>
    <!-- 14: STYLE_CODE_ALT -->
    <xf numFmtId="0" fontId="10" fillId="11" borderId="1" xfId="0" applyFont="1" applyFill="1" applyBorder="1" applyAlignment="1">
      <alignment horizontal="center" vertical="center"/>
    </xf>
    <!-- 15: STYLE_CURR -->
    <xf numFmtId="164" fontId="0" fillId="0" borderId="1" xfId="0" applyNumberFormat="1" applyFont="1" applyBorder="1" applyAlignment="1">
      <alignment horizontal="right" vertical="center"/>
    </xf>
    <!-- 16: STYLE_CURR_ALT -->
    <xf numFmtId="164" fontId="0" fillId="11" borderId="1" xfId="0" applyNumberFormat="1" applyFont="1" applyFill="1" applyBorder="1" applyAlignment="1">
      <alignment horizontal="right" vertical="center"/>
    </xf>
    <!-- 17: STYLE_CURR_INPUT -->
    <xf numFmtId="164" fontId="10" fillId="12" borderId="1" xfId="0" applyNumberFormat="1" applyFont="1" applyFill="1" applyBorder="1" applyAlignment="1">
      <alignment horizontal="right" vertical="center"/>
    </xf>
    <!-- 18: STYLE_CURR_FORMULA -->
    <xf numFmtId="164" fontId="11" fillId="6" borderId="1" xfId="0" applyNumberFormat="1" applyFont="1" applyFill="1" applyBorder="1" applyAlignment="1">
      <alignment horizontal="right" vertical="center"/>
    </xf>
    <!-- 19: STYLE_PCT -->
    <xf numFmtId="165" fontId="12" fillId="0" borderId="1" xfId="0" applyNumberFormat="1" applyFont="1" applyBorder="1" applyAlignment="1">
      <alignment horizontal="right" vertical="center"/>
    </xf>
    <!-- 20: STYLE_PCT_ALT -->
    <xf numFmtId="165" fontId="12" fillId="11" borderId="1" xfId="0" applyNumberFormat="1" applyFont="1" applyFill="1" applyBorder="1" applyAlignment="1">
      <alignment horizontal="right" vertical="center"/>
    </xf>
    <!-- 21: STYLE_INT -->
    <xf numFmtId="166" fontId="0" fillId="0" borderId="1" xfId="0" applyNumberFormat="1" applyFont="1" applyBorder="1" applyAlignment="1">
      <alignment horizontal="right" vertical="center"/>
    </xf>
    <!-- 22: STYLE_INT_ALT -->
    <xf numFmtId="166" fontId="0" fillId="11" borderId="1" xfId="0" applyNumberFormat="1" applyFont="1" applyFill="1" applyBorder="1" applyAlignment="1">
      <alignment horizontal="right" vertical="center"/>
    </xf>
    <!-- 23: STYLE_TOTAL_LABEL -->
    <xf numFmtId="0" fontId="10" fillId="13" borderId="4" xfId="0" applyFont="1" applyFill="1" applyBorder="1" applyAlignment="1">
      <alignment horizontal="left" vertical="center"/>
    </xf>
    <!-- 24: STYLE_TOTAL_CURR -->
    <xf numFmtId="164" fontId="11" fillId="14" borderId="4" xfId="0" applyNumberFormat="1" applyFont="1" applyFill="1" applyBorder="1" applyAlignment="1">
      <alignment horizontal="right" vertical="center"/>
    </xf>
    <!-- 25: STYLE_TOTAL_INT -->
    <xf numFmtId="166" fontId="10" fillId="13" borderId="4" xfId="0" applyNumberFormat="1" applyFont="1" applyFill="1" applyBorder="1" applyAlignment="1">
      <alignment horizontal="right" vertical="center"/>
    </xf>
    <!-- 26: STYLE_TOTAL_PCT -->
    <xf numFmtId="165" fontId="12" fillId="13" borderId="4" xfId="0" applyNumberFormat="1" applyFont="1" applyFill="1" applyBorder="1" applyAlignment="1">
      <alignment horizontal="right" vertical="center"/>
    </xf>
    <!-- 27: STYLE_BADGE_OK -->
    <xf numFmtId="0" fontId="13" fillId="15" borderId="1" xfId="0" applyFont="1" applyFill="1" applyBorder="1" applyAlignment="1">
      <alignment horizontal="center" vertical="center"/>
    </xf>
    <!-- 28: STYLE_BADGE_WARN -->
    <xf numFmtId="0" fontId="14" fillId="16" borderId="1" xfId="0" applyFont="1" applyFill="1" applyBorder="1" applyAlignment="1">
      <alignment horizontal="center" vertical="center"/>
    </xf>
    <!-- 29: STYLE_UPSELL_CTA -->
    <xf numFmtId="0" fontId="15" fillId="17" borderId="0" xfId="0" applyFont="1" applyFill="1" applyAlignment="1">
      <alignment horizontal="center" vertical="center"/>
    </xf>
    <!-- 30: STYLE_LINK -->
    <xf numFmtId="0" fontId="12" fillId="0" borderId="1" xfId="0" applyFont="1" applyBorder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</file>

<file path=xl/worksheets/_rels/sheet1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ocr/receipt-to-excel-scanner" TargetMode="External"/>
  <Relationship Id="rId2" Type="http://schemas.openxmlformats.org/officeDocument/2006/relationships/hyperlink" Target="https://suitecrate.com/custom-systems/accounting-bookkeeping-software" TargetMode="Externa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ocr/receipt-to-excel-scanner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custom-systems?ref=xlsx_tab4&amp;sys=SYS-01" TargetMode="External"/>
  <Relationship Id="rId2" Type="http://schemas.openxmlformats.org/officeDocument/2006/relationships/hyperlink" Target="https://suitecrate.com/custom-systems/nail-salon-spa-pos-software" TargetMode="External"/>
  <Relationship Id="rId3" Type="http://schemas.openxmlformats.org/officeDocument/2006/relationships/hyperlink" Target="https://suitecrate.com/custom-systems/trucking-freight-dispatch-software" TargetMode="External"/>
  <Relationship Id="rId4" Type="http://schemas.openxmlformats.org/officeDocument/2006/relationships/hyperlink" Target="https://suitecrate.com/custom-systems/inventory-warehouse-software" TargetMode="External"/>
  <Relationship Id="rId5" Type="http://schemas.openxmlformats.org/officeDocument/2006/relationships/hyperlink" Target="https://suitecrate.com/custom-systems/auto-repair-shop-software" TargetMode="External"/>
  <Relationship Id="rId6" Type="http://schemas.openxmlformats.org/officeDocument/2006/relationships/hyperlink" Target="https://suitecrate.com/custom-systems/property-rental-management-software" TargetMode="External"/>
  <Relationship Id="rId7" Type="http://schemas.openxmlformats.org/officeDocument/2006/relationships/hyperlink" Target="https://suitecrate.com/custom-systems/contractor-field-service-software" TargetMode="External"/>
  <Relationship Id="rId8" Type="http://schemas.openxmlformats.org/officeDocument/2006/relationships/hyperlink" Target="https://suitecrate.com/custom-systems/manufacturing-mrp-software" TargetMode="External"/>
  <Relationship Id="rId9" Type="http://schemas.openxmlformats.org/officeDocument/2006/relationships/hyperlink" Target="https://suitecrate.com/custom-systems/employee-time-clock-payroll-software" TargetMode="External"/>
  <Relationship Id="rId10" Type="http://schemas.openxmlformats.org/officeDocument/2006/relationships/hyperlink" Target="https://suitecrate.com/custom-systems/accounting-bookkeeping-software" TargetMode="External"/>
  <Relationship Id="rId11" Type="http://schemas.openxmlformats.org/officeDocument/2006/relationships/hyperlink" Target="https://suitecrate.com/custom-systems/clinic-ehr-practice-software" TargetMode="External"/>
  <Relationship Id="rId12" Type="http://schemas.openxmlformats.org/officeDocument/2006/relationships/hyperlink" Target="https://suitecrate.com/custom-systems?ref=xlsx_bottom_cta&amp;sys=SYS-0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F172A"/>
  </sheetPr>
  <sheetViews>
    <sheetView tabSelected="1" showGridLines="1" workbookViewId="0">
      <pane ySplit="8" topLeftCell="A9" activePane="bottomLeft" state="frozen"/>
      <selection pane="bottomLeft" activeCell="A9" sqref="A9"/>
    </sheetView>
  </sheetViews>
  <sheetFormatPr defaultRowHeight="21"/>
  <cols>
    <col min="1" max="1" width="14.00" customWidth="1"/>
    <col min="2" max="2" width="38.00" customWidth="1"/>
    <col min="3" max="3" width="18.00" customWidth="1"/>
    <col min="4" max="4" width="16.00" customWidth="1"/>
    <col min="5" max="5" width="18.00" customWidth="1"/>
    <col min="6" max="6" width="38.00" customWidth="1"/>
  </cols>
  <sheetData>
    <row r="1" ht="34.0" customHeight="1">
      <c r="A1" s="1" t="s">
        <v>0</v>
      </c>
      <c r="B1" s="1"/>
      <c r="C1" s="1"/>
      <c r="D1" s="1"/>
      <c r="E1" s="1"/>
      <c r="F1" s="1"/>
    </row>
    <row r="2" ht="24.0" customHeight="1">
      <c r="A2" s="2" t="s">
        <v>1</v>
      </c>
      <c r="B2" s="2"/>
      <c r="C2" s="2"/>
      <c r="D2" s="2"/>
      <c r="E2" s="2"/>
      <c r="F2" s="2"/>
    </row>
    <row r="4" ht="20.0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30.0" customHeight="1">
      <c r="A5" s="6">
        <f>C9</f>
        <v>168500</v>
      </c>
      <c r="B5" s="7">
        <f>E19</f>
        <v>42680</v>
      </c>
      <c r="C5" s="5">
        <f>C9-E19</f>
        <v>125820</v>
      </c>
      <c r="D5" s="5"/>
      <c r="E5" s="8">
        <f>E19/C9</f>
        <v>0.2533</v>
      </c>
      <c r="F5" s="8"/>
    </row>
    <row r="7" ht="24.0" customHeight="1">
      <c r="A7" s="3" t="s">
        <v>6</v>
      </c>
      <c r="B7" s="3"/>
      <c r="C7" s="3"/>
      <c r="D7" s="3"/>
      <c r="E7" s="3"/>
      <c r="F7" s="3"/>
    </row>
    <row r="8" ht="26.0" customHeight="1">
      <c r="A8" s="9" t="s">
        <v>7</v>
      </c>
      <c r="B8" s="9" t="s">
        <v>8</v>
      </c>
      <c r="C8" s="10" t="s">
        <v>9</v>
      </c>
      <c r="D8" s="10" t="s">
        <v>10</v>
      </c>
      <c r="E8" s="10" t="s">
        <v>11</v>
      </c>
      <c r="F8" s="9" t="s">
        <v>12</v>
      </c>
    </row>
    <row r="9" ht="22.0" customHeight="1">
      <c r="A9" s="13" t="s">
        <v>13</v>
      </c>
      <c r="B9" s="11" t="s">
        <v>14</v>
      </c>
      <c r="C9" s="17">
        <v>168500</v>
      </c>
      <c r="D9" s="19">
        <v>1</v>
      </c>
      <c r="E9" s="18">
        <f>C9*D9</f>
        <v>168500</v>
      </c>
      <c r="F9" s="27" t="s">
        <v>15</v>
      </c>
    </row>
    <row r="10" ht="22.0" customHeight="1">
      <c r="A10" s="14" t="s">
        <v>16</v>
      </c>
      <c r="B10" s="12" t="s">
        <v>17</v>
      </c>
      <c r="C10" s="17">
        <v>3450</v>
      </c>
      <c r="D10" s="20">
        <v>1</v>
      </c>
      <c r="E10" s="18">
        <f>C10*D10</f>
        <v>3450</v>
      </c>
      <c r="F10" s="12" t="s">
        <v>18</v>
      </c>
    </row>
    <row r="11" ht="22.0" customHeight="1">
      <c r="A11" s="13" t="s">
        <v>19</v>
      </c>
      <c r="B11" s="11" t="s">
        <v>20</v>
      </c>
      <c r="C11" s="17">
        <v>6160</v>
      </c>
      <c r="D11" s="19">
        <v>1</v>
      </c>
      <c r="E11" s="18">
        <f>C11*D11</f>
        <v>6160</v>
      </c>
      <c r="F11" s="11" t="s">
        <v>21</v>
      </c>
    </row>
    <row r="12" ht="22.0" customHeight="1">
      <c r="A12" s="14" t="s">
        <v>22</v>
      </c>
      <c r="B12" s="12" t="s">
        <v>23</v>
      </c>
      <c r="C12" s="17">
        <v>14200</v>
      </c>
      <c r="D12" s="20">
        <v>1</v>
      </c>
      <c r="E12" s="18">
        <f>C12*D12</f>
        <v>14200</v>
      </c>
      <c r="F12" s="28" t="s">
        <v>24</v>
      </c>
    </row>
    <row r="13" ht="22.0" customHeight="1">
      <c r="A13" s="13" t="s">
        <v>25</v>
      </c>
      <c r="B13" s="11" t="s">
        <v>26</v>
      </c>
      <c r="C13" s="17">
        <v>2480</v>
      </c>
      <c r="D13" s="19">
        <v>1</v>
      </c>
      <c r="E13" s="18">
        <f>C13*D13</f>
        <v>2480</v>
      </c>
      <c r="F13" s="11" t="s">
        <v>27</v>
      </c>
    </row>
    <row r="14" ht="22.0" customHeight="1">
      <c r="A14" s="14" t="s">
        <v>28</v>
      </c>
      <c r="B14" s="12" t="s">
        <v>29</v>
      </c>
      <c r="C14" s="17">
        <v>1850</v>
      </c>
      <c r="D14" s="20">
        <v>1</v>
      </c>
      <c r="E14" s="18">
        <f>C14*D14</f>
        <v>1850</v>
      </c>
      <c r="F14" s="12" t="s">
        <v>30</v>
      </c>
    </row>
    <row r="15" ht="22.0" customHeight="1">
      <c r="A15" s="13" t="s">
        <v>31</v>
      </c>
      <c r="B15" s="11" t="s">
        <v>32</v>
      </c>
      <c r="C15" s="17">
        <v>2190</v>
      </c>
      <c r="D15" s="19">
        <v>1</v>
      </c>
      <c r="E15" s="18">
        <f>C15*D15</f>
        <v>2190</v>
      </c>
      <c r="F15" s="11" t="s">
        <v>33</v>
      </c>
    </row>
    <row r="16" ht="22.0" customHeight="1">
      <c r="A16" s="14" t="s">
        <v>34</v>
      </c>
      <c r="B16" s="12" t="s">
        <v>35</v>
      </c>
      <c r="C16" s="17">
        <v>7840</v>
      </c>
      <c r="D16" s="20">
        <v>1</v>
      </c>
      <c r="E16" s="18">
        <f>C16*D16</f>
        <v>7840</v>
      </c>
      <c r="F16" s="12" t="s">
        <v>36</v>
      </c>
    </row>
    <row r="17" ht="22.0" customHeight="1">
      <c r="A17" s="13" t="s">
        <v>37</v>
      </c>
      <c r="B17" s="11" t="s">
        <v>38</v>
      </c>
      <c r="C17" s="17">
        <v>1900</v>
      </c>
      <c r="D17" s="19">
        <v>0.5</v>
      </c>
      <c r="E17" s="18">
        <f>C17*D17</f>
        <v>950</v>
      </c>
      <c r="F17" s="28" t="s">
        <v>39</v>
      </c>
    </row>
    <row r="18" ht="22.0" customHeight="1">
      <c r="A18" s="14" t="s">
        <v>40</v>
      </c>
      <c r="B18" s="12" t="s">
        <v>41</v>
      </c>
      <c r="C18" s="17">
        <v>3560</v>
      </c>
      <c r="D18" s="20">
        <v>1</v>
      </c>
      <c r="E18" s="18">
        <f>C18*D18</f>
        <v>3560</v>
      </c>
      <c r="F18" s="12" t="s">
        <v>42</v>
      </c>
    </row>
    <row r="19" ht="25.0" customHeight="1">
      <c r="A19" s="23" t="s">
        <v>43</v>
      </c>
      <c r="B19" s="23" t="s">
        <v>44</v>
      </c>
      <c r="C19" s="24">
        <f>SUM(C10:C18)</f>
        <v>43630</v>
      </c>
      <c r="D19" s="26">
        <f>E19/C19</f>
        <v>0.9782</v>
      </c>
      <c r="E19" s="24">
        <f>SUM(E10:E18)</f>
        <v>42680</v>
      </c>
      <c r="F19" s="23" t="s">
        <v>45</v>
      </c>
    </row>
    <row r="21" ht="28.0" customHeight="1">
      <c r="A21" s="29" t="s">
        <v>46</v>
      </c>
      <c r="B21" s="29"/>
      <c r="C21" s="29"/>
      <c r="D21" s="29"/>
      <c r="E21" s="29"/>
      <c r="F21" s="29"/>
    </row>
  </sheetData>
  <mergeCells count="8">
    <mergeCell ref="A1:F1"/>
    <mergeCell ref="A2:F2"/>
    <mergeCell ref="C4:D4"/>
    <mergeCell ref="C5:D5"/>
    <mergeCell ref="E4:F4"/>
    <mergeCell ref="E5:F5"/>
    <mergeCell ref="A7:F7"/>
    <mergeCell ref="A21:F21"/>
  </mergeCells>
  <hyperlinks>
    <hyperlink ref="A2" r:id="rId1"/>
    <hyperlink ref="A21" r:id="rId2"/>
  </hyperlinks>
  <pageMargins left="0.5" right="0.5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59669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4.00" customWidth="1"/>
    <col min="2" max="2" width="15.00" customWidth="1"/>
    <col min="3" max="3" width="26.00" customWidth="1"/>
    <col min="4" max="4" width="28.00" customWidth="1"/>
    <col min="5" max="5" width="30.00" customWidth="1"/>
    <col min="6" max="6" width="16.00" customWidth="1"/>
    <col min="7" max="7" width="15.00" customWidth="1"/>
    <col min="8" max="8" width="16.00" customWidth="1"/>
    <col min="9" max="9" width="15.00" customWidth="1"/>
    <col min="10" max="10" width="18.00" customWidth="1"/>
  </cols>
  <sheetData>
    <row r="1" ht="32.0" customHeight="1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ht="23.0" customHeight="1">
      <c r="A2" s="2" t="s">
        <v>48</v>
      </c>
      <c r="B2" s="2"/>
      <c r="C2" s="2"/>
      <c r="D2" s="2"/>
      <c r="E2" s="2"/>
      <c r="F2" s="2"/>
      <c r="G2" s="2"/>
      <c r="H2" s="2"/>
      <c r="I2" s="2"/>
      <c r="J2" s="2"/>
    </row>
    <row r="4" ht="26.0" customHeight="1">
      <c r="A4" s="9" t="s">
        <v>49</v>
      </c>
      <c r="B4" s="9" t="s">
        <v>50</v>
      </c>
      <c r="C4" s="9" t="s">
        <v>51</v>
      </c>
      <c r="D4" s="9" t="s">
        <v>52</v>
      </c>
      <c r="E4" s="9" t="s">
        <v>53</v>
      </c>
      <c r="F4" s="10" t="s">
        <v>54</v>
      </c>
      <c r="G4" s="10" t="s">
        <v>55</v>
      </c>
      <c r="H4" s="10" t="s">
        <v>56</v>
      </c>
      <c r="I4" s="10" t="s">
        <v>10</v>
      </c>
      <c r="J4" s="10" t="s">
        <v>57</v>
      </c>
    </row>
    <row r="5" ht="22.0" customHeight="1">
      <c r="A5" s="13" t="s">
        <v>58</v>
      </c>
      <c r="B5" s="13" t="s">
        <v>59</v>
      </c>
      <c r="C5" s="11" t="s">
        <v>60</v>
      </c>
      <c r="D5" s="11" t="s">
        <v>61</v>
      </c>
      <c r="E5" s="11" t="s">
        <v>62</v>
      </c>
      <c r="F5" s="17">
        <v>1250</v>
      </c>
      <c r="G5" s="17">
        <v>0</v>
      </c>
      <c r="H5" s="18">
        <f>F5+G5</f>
        <v>1250</v>
      </c>
      <c r="I5" s="19">
        <v>1</v>
      </c>
      <c r="J5" s="18">
        <f>H5*I5</f>
        <v>1250</v>
      </c>
    </row>
    <row r="6" ht="22.0" customHeight="1">
      <c r="A6" s="14" t="s">
        <v>63</v>
      </c>
      <c r="B6" s="14" t="s">
        <v>64</v>
      </c>
      <c r="C6" s="12" t="s">
        <v>65</v>
      </c>
      <c r="D6" s="12" t="s">
        <v>66</v>
      </c>
      <c r="E6" s="12" t="s">
        <v>67</v>
      </c>
      <c r="F6" s="17">
        <v>840</v>
      </c>
      <c r="G6" s="17">
        <v>69.3</v>
      </c>
      <c r="H6" s="18">
        <f>F6+G6</f>
        <v>909.3</v>
      </c>
      <c r="I6" s="20">
        <v>1</v>
      </c>
      <c r="J6" s="18">
        <f>H6*I6</f>
        <v>909.3</v>
      </c>
    </row>
    <row r="7" ht="22.0" customHeight="1">
      <c r="A7" s="13" t="s">
        <v>68</v>
      </c>
      <c r="B7" s="13" t="s">
        <v>69</v>
      </c>
      <c r="C7" s="11" t="s">
        <v>70</v>
      </c>
      <c r="D7" s="11" t="s">
        <v>71</v>
      </c>
      <c r="E7" s="11" t="s">
        <v>72</v>
      </c>
      <c r="F7" s="17">
        <v>3200</v>
      </c>
      <c r="G7" s="17">
        <v>0</v>
      </c>
      <c r="H7" s="18">
        <f>F7+G7</f>
        <v>3200</v>
      </c>
      <c r="I7" s="19">
        <v>1</v>
      </c>
      <c r="J7" s="18">
        <f>H7*I7</f>
        <v>3200</v>
      </c>
    </row>
    <row r="8" ht="22.0" customHeight="1">
      <c r="A8" s="14" t="s">
        <v>73</v>
      </c>
      <c r="B8" s="14" t="s">
        <v>74</v>
      </c>
      <c r="C8" s="12" t="s">
        <v>75</v>
      </c>
      <c r="D8" s="12" t="s">
        <v>76</v>
      </c>
      <c r="E8" s="12" t="s">
        <v>77</v>
      </c>
      <c r="F8" s="17">
        <v>1240</v>
      </c>
      <c r="G8" s="17">
        <v>0</v>
      </c>
      <c r="H8" s="18">
        <f>F8+G8</f>
        <v>1240</v>
      </c>
      <c r="I8" s="20">
        <v>1</v>
      </c>
      <c r="J8" s="18">
        <f>H8*I8</f>
        <v>1240</v>
      </c>
    </row>
    <row r="9" ht="22.0" customHeight="1">
      <c r="A9" s="13" t="s">
        <v>78</v>
      </c>
      <c r="B9" s="13" t="s">
        <v>79</v>
      </c>
      <c r="C9" s="11" t="s">
        <v>80</v>
      </c>
      <c r="D9" s="11" t="s">
        <v>81</v>
      </c>
      <c r="E9" s="11" t="s">
        <v>82</v>
      </c>
      <c r="F9" s="17">
        <v>360</v>
      </c>
      <c r="G9" s="17">
        <v>29.7</v>
      </c>
      <c r="H9" s="18">
        <f>F9+G9</f>
        <v>389.7</v>
      </c>
      <c r="I9" s="19">
        <v>0.5</v>
      </c>
      <c r="J9" s="18">
        <f>H9*I9</f>
        <v>194.85</v>
      </c>
    </row>
    <row r="10" ht="22.0" customHeight="1">
      <c r="A10" s="14" t="s">
        <v>83</v>
      </c>
      <c r="B10" s="14" t="s">
        <v>84</v>
      </c>
      <c r="C10" s="12" t="s">
        <v>85</v>
      </c>
      <c r="D10" s="12" t="s">
        <v>66</v>
      </c>
      <c r="E10" s="12" t="s">
        <v>86</v>
      </c>
      <c r="F10" s="17">
        <v>615</v>
      </c>
      <c r="G10" s="17">
        <v>50.74</v>
      </c>
      <c r="H10" s="18">
        <f>F10+G10</f>
        <v>665.74</v>
      </c>
      <c r="I10" s="20">
        <v>1</v>
      </c>
      <c r="J10" s="18">
        <f>H10*I10</f>
        <v>665.74</v>
      </c>
    </row>
    <row r="11" ht="22.0" customHeight="1">
      <c r="A11" s="13" t="s">
        <v>87</v>
      </c>
      <c r="B11" s="13" t="s">
        <v>88</v>
      </c>
      <c r="C11" s="11" t="s">
        <v>89</v>
      </c>
      <c r="D11" s="11" t="s">
        <v>90</v>
      </c>
      <c r="E11" s="11" t="s">
        <v>91</v>
      </c>
      <c r="F11" s="17">
        <v>295</v>
      </c>
      <c r="G11" s="17">
        <v>18.4</v>
      </c>
      <c r="H11" s="18">
        <f>F11+G11</f>
        <v>313.4</v>
      </c>
      <c r="I11" s="19">
        <v>1</v>
      </c>
      <c r="J11" s="18">
        <f>H11*I11</f>
        <v>313.4</v>
      </c>
    </row>
    <row r="12" ht="22.0" customHeight="1">
      <c r="A12" s="14" t="s">
        <v>92</v>
      </c>
      <c r="B12" s="14" t="s">
        <v>93</v>
      </c>
      <c r="C12" s="12" t="s">
        <v>94</v>
      </c>
      <c r="D12" s="12" t="s">
        <v>95</v>
      </c>
      <c r="E12" s="12" t="s">
        <v>96</v>
      </c>
      <c r="F12" s="17">
        <v>950</v>
      </c>
      <c r="G12" s="17">
        <v>0</v>
      </c>
      <c r="H12" s="18">
        <f>F12+G12</f>
        <v>950</v>
      </c>
      <c r="I12" s="20">
        <v>1</v>
      </c>
      <c r="J12" s="18">
        <f>H12*I12</f>
        <v>950</v>
      </c>
    </row>
    <row r="13" ht="22.0" customHeight="1">
      <c r="A13" s="13" t="s">
        <v>97</v>
      </c>
      <c r="B13" s="13" t="s">
        <v>98</v>
      </c>
      <c r="C13" s="11" t="s">
        <v>99</v>
      </c>
      <c r="D13" s="11" t="s">
        <v>100</v>
      </c>
      <c r="E13" s="11" t="s">
        <v>101</v>
      </c>
      <c r="F13" s="17">
        <v>410</v>
      </c>
      <c r="G13" s="17">
        <v>33.83</v>
      </c>
      <c r="H13" s="18">
        <f>F13+G13</f>
        <v>443.83</v>
      </c>
      <c r="I13" s="19">
        <v>1</v>
      </c>
      <c r="J13" s="18">
        <f>H13*I13</f>
        <v>443.83</v>
      </c>
    </row>
    <row r="14" ht="22.0" customHeight="1">
      <c r="A14" s="14" t="s">
        <v>102</v>
      </c>
      <c r="B14" s="14" t="s">
        <v>103</v>
      </c>
      <c r="C14" s="12" t="s">
        <v>104</v>
      </c>
      <c r="D14" s="12" t="s">
        <v>100</v>
      </c>
      <c r="E14" s="12" t="s">
        <v>105</v>
      </c>
      <c r="F14" s="17">
        <v>599</v>
      </c>
      <c r="G14" s="17">
        <v>0</v>
      </c>
      <c r="H14" s="18">
        <f>F14+G14</f>
        <v>599</v>
      </c>
      <c r="I14" s="20">
        <v>1</v>
      </c>
      <c r="J14" s="18">
        <f>H14*I14</f>
        <v>599</v>
      </c>
    </row>
    <row r="15" ht="25.0" customHeight="1">
      <c r="A15" s="23" t="s">
        <v>106</v>
      </c>
      <c r="B15" s="23" t="s">
        <v>107</v>
      </c>
      <c r="C15" s="23" t="s">
        <v>108</v>
      </c>
      <c r="D15" s="23" t="s">
        <v>108</v>
      </c>
      <c r="E15" s="23" t="s">
        <v>109</v>
      </c>
      <c r="F15" s="24">
        <f>SUM(F5:F14)</f>
        <v>9759</v>
      </c>
      <c r="G15" s="24">
        <f>SUM(G5:G14)</f>
        <v>201.97</v>
      </c>
      <c r="H15" s="24">
        <f>SUM(H5:H14)</f>
        <v>9960.97</v>
      </c>
      <c r="I15" s="26">
        <f>J15/H15</f>
        <v>0.9804</v>
      </c>
      <c r="J15" s="24">
        <f>SUM(J5:J14)</f>
        <v>9766.12</v>
      </c>
    </row>
  </sheetData>
  <mergeCells count="2">
    <mergeCell ref="A1:J1"/>
    <mergeCell ref="A2:J2"/>
  </mergeCells>
  <hyperlinks>
    <hyperlink ref="A2" r:id="rId1"/>
  </hyperlinks>
  <pageMargins left="0.5" right="0.5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284C7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6.00" customWidth="1"/>
    <col min="2" max="2" width="22.00" customWidth="1"/>
    <col min="3" max="3" width="20.00" customWidth="1"/>
    <col min="4" max="4" width="20.00" customWidth="1"/>
    <col min="5" max="5" width="20.00" customWidth="1"/>
    <col min="6" max="6" width="20.00" customWidth="1"/>
    <col min="7" max="7" width="28.00" customWidth="1"/>
  </cols>
  <sheetData>
    <row r="1" ht="32.0" customHeight="1">
      <c r="A1" s="1" t="s">
        <v>110</v>
      </c>
      <c r="B1" s="1"/>
      <c r="C1" s="1"/>
      <c r="D1" s="1"/>
      <c r="E1" s="1"/>
      <c r="F1" s="1"/>
      <c r="G1" s="1"/>
    </row>
    <row r="2" ht="23.0" customHeight="1">
      <c r="A2" s="3" t="s">
        <v>111</v>
      </c>
      <c r="B2" s="3"/>
      <c r="C2" s="3"/>
      <c r="D2" s="3"/>
      <c r="E2" s="3"/>
      <c r="F2" s="3"/>
      <c r="G2" s="3"/>
    </row>
    <row r="4" ht="26.0" customHeight="1">
      <c r="A4" s="9" t="s">
        <v>112</v>
      </c>
      <c r="B4" s="9" t="s">
        <v>113</v>
      </c>
      <c r="C4" s="9" t="s">
        <v>114</v>
      </c>
      <c r="D4" s="10" t="s">
        <v>115</v>
      </c>
      <c r="E4" s="10" t="s">
        <v>116</v>
      </c>
      <c r="F4" s="10" t="s">
        <v>117</v>
      </c>
      <c r="G4" s="10" t="s">
        <v>118</v>
      </c>
    </row>
    <row r="5" ht="22.0" customHeight="1">
      <c r="A5" s="13" t="s">
        <v>119</v>
      </c>
      <c r="B5" s="11" t="s">
        <v>120</v>
      </c>
      <c r="C5" s="13" t="s">
        <v>121</v>
      </c>
      <c r="D5" s="17">
        <v>31455</v>
      </c>
      <c r="E5" s="18">
        <f>ROUND(D5*0.9235*0.153,2)</f>
        <v>4444.46</v>
      </c>
      <c r="F5" s="18">
        <f>ROUND(D5*0.12,2)</f>
        <v>3774.6</v>
      </c>
      <c r="G5" s="18">
        <f>E5+F5</f>
        <v>8219.06</v>
      </c>
    </row>
    <row r="6" ht="22.0" customHeight="1">
      <c r="A6" s="14" t="s">
        <v>122</v>
      </c>
      <c r="B6" s="12" t="s">
        <v>123</v>
      </c>
      <c r="C6" s="14" t="s">
        <v>124</v>
      </c>
      <c r="D6" s="17">
        <v>31455</v>
      </c>
      <c r="E6" s="18">
        <f>ROUND(D6*0.9235*0.153,2)</f>
        <v>4444.46</v>
      </c>
      <c r="F6" s="18">
        <f>ROUND(D6*0.12,2)</f>
        <v>3774.6</v>
      </c>
      <c r="G6" s="18">
        <f>E6+F6</f>
        <v>8219.06</v>
      </c>
    </row>
    <row r="7" ht="22.0" customHeight="1">
      <c r="A7" s="13" t="s">
        <v>125</v>
      </c>
      <c r="B7" s="11" t="s">
        <v>126</v>
      </c>
      <c r="C7" s="13" t="s">
        <v>127</v>
      </c>
      <c r="D7" s="17">
        <v>31455</v>
      </c>
      <c r="E7" s="18">
        <f>ROUND(D7*0.9235*0.153,2)</f>
        <v>4444.46</v>
      </c>
      <c r="F7" s="18">
        <f>ROUND(D7*0.12,2)</f>
        <v>3774.6</v>
      </c>
      <c r="G7" s="18">
        <f>E7+F7</f>
        <v>8219.06</v>
      </c>
    </row>
    <row r="8" ht="22.0" customHeight="1">
      <c r="A8" s="14" t="s">
        <v>128</v>
      </c>
      <c r="B8" s="12" t="s">
        <v>129</v>
      </c>
      <c r="C8" s="14" t="s">
        <v>130</v>
      </c>
      <c r="D8" s="17">
        <v>31455</v>
      </c>
      <c r="E8" s="18">
        <f>ROUND(D8*0.9235*0.153,2)</f>
        <v>4444.46</v>
      </c>
      <c r="F8" s="18">
        <f>ROUND(D8*0.12,2)</f>
        <v>3774.6</v>
      </c>
      <c r="G8" s="18">
        <f>E8+F8</f>
        <v>8219.06</v>
      </c>
    </row>
    <row r="9" ht="25.0" customHeight="1">
      <c r="A9" s="23" t="s">
        <v>131</v>
      </c>
      <c r="B9" s="23" t="s">
        <v>132</v>
      </c>
      <c r="C9" s="23" t="s">
        <v>133</v>
      </c>
      <c r="D9" s="24">
        <f>SUM(D5:D8)</f>
        <v>125820</v>
      </c>
      <c r="E9" s="24">
        <f>SUM(E5:E8)</f>
        <v>17777.84</v>
      </c>
      <c r="F9" s="24">
        <f>SUM(F5:F8)</f>
        <v>15098.4</v>
      </c>
      <c r="G9" s="24">
        <f>SUM(G5:G8)</f>
        <v>32876.24</v>
      </c>
    </row>
  </sheetData>
  <mergeCells count="2">
    <mergeCell ref="A1:G1"/>
    <mergeCell ref="A2:G2"/>
  </mergeCells>
  <pageMargins left="0.5" right="0.5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4F46E5"/>
  </sheetPr>
  <sheetViews>
    <sheetView showGridLines="1" workbookViewId="0">
      <pane ySplit="5" topLeftCell="A6" activePane="bottomLeft" state="frozen"/>
      <selection pane="bottomLeft" activeCell="A6" sqref="A6"/>
    </sheetView>
  </sheetViews>
  <sheetFormatPr defaultRowHeight="21"/>
  <cols>
    <col min="1" max="1" width="12.00" customWidth="1"/>
    <col min="2" max="2" width="36.00" customWidth="1"/>
    <col min="3" max="3" width="30.00" customWidth="1"/>
    <col min="4" max="4" width="18.00" customWidth="1"/>
    <col min="5" max="5" width="18.00" customWidth="1"/>
    <col min="6" max="6" width="18.00" customWidth="1"/>
    <col min="7" max="7" width="22.00" customWidth="1"/>
    <col min="8" max="8" width="34.00" customWidth="1"/>
  </cols>
  <sheetData>
    <row r="1" ht="34.0" customHeight="1">
      <c r="A1" s="1" t="s">
        <v>134</v>
      </c>
      <c r="B1" s="1"/>
      <c r="C1" s="1"/>
      <c r="D1" s="1"/>
      <c r="E1" s="1"/>
      <c r="F1" s="1"/>
      <c r="G1" s="1"/>
      <c r="H1" s="1"/>
    </row>
    <row r="2" ht="24.0" customHeight="1">
      <c r="A2" s="2" t="s">
        <v>135</v>
      </c>
      <c r="B2" s="2"/>
      <c r="C2" s="2"/>
      <c r="D2" s="2"/>
      <c r="E2" s="2"/>
      <c r="F2" s="2"/>
      <c r="G2" s="2"/>
      <c r="H2" s="2"/>
    </row>
    <row r="4" ht="24.0" customHeight="1">
      <c r="A4" s="3" t="s">
        <v>136</v>
      </c>
      <c r="B4" s="3"/>
      <c r="C4" s="3"/>
      <c r="D4" s="3"/>
      <c r="E4" s="3"/>
      <c r="F4" s="3"/>
      <c r="G4" s="3"/>
      <c r="H4" s="3"/>
    </row>
    <row r="5" ht="26.0" customHeight="1">
      <c r="A5" s="9" t="s">
        <v>137</v>
      </c>
      <c r="B5" s="9" t="s">
        <v>138</v>
      </c>
      <c r="C5" s="9" t="s">
        <v>139</v>
      </c>
      <c r="D5" s="10" t="s">
        <v>140</v>
      </c>
      <c r="E5" s="10" t="s">
        <v>141</v>
      </c>
      <c r="F5" s="10" t="s">
        <v>142</v>
      </c>
      <c r="G5" s="9" t="s">
        <v>143</v>
      </c>
      <c r="H5" s="9" t="s">
        <v>144</v>
      </c>
    </row>
    <row r="6" ht="23.0" customHeight="1">
      <c r="A6" s="13" t="s">
        <v>145</v>
      </c>
      <c r="B6" s="11" t="s">
        <v>146</v>
      </c>
      <c r="C6" s="11" t="s">
        <v>147</v>
      </c>
      <c r="D6" s="15">
        <v>4200</v>
      </c>
      <c r="E6" s="18">
        <v>499</v>
      </c>
      <c r="F6" s="17">
        <v>999</v>
      </c>
      <c r="G6" s="28" t="s">
        <v>148</v>
      </c>
      <c r="H6" s="30" t="s">
        <v>149</v>
      </c>
    </row>
    <row r="7" ht="23.0" customHeight="1">
      <c r="A7" s="14" t="s">
        <v>150</v>
      </c>
      <c r="B7" s="12" t="s">
        <v>151</v>
      </c>
      <c r="C7" s="12" t="s">
        <v>152</v>
      </c>
      <c r="D7" s="16">
        <v>5400</v>
      </c>
      <c r="E7" s="18">
        <v>799</v>
      </c>
      <c r="F7" s="17">
        <v>1499</v>
      </c>
      <c r="G7" s="28" t="s">
        <v>153</v>
      </c>
      <c r="H7" s="30" t="s">
        <v>149</v>
      </c>
    </row>
    <row r="8" ht="23.0" customHeight="1">
      <c r="A8" s="13" t="s">
        <v>154</v>
      </c>
      <c r="B8" s="11" t="s">
        <v>155</v>
      </c>
      <c r="C8" s="11" t="s">
        <v>156</v>
      </c>
      <c r="D8" s="15">
        <v>7200</v>
      </c>
      <c r="E8" s="18">
        <v>699</v>
      </c>
      <c r="F8" s="17">
        <v>1499</v>
      </c>
      <c r="G8" s="28" t="s">
        <v>157</v>
      </c>
      <c r="H8" s="30" t="s">
        <v>149</v>
      </c>
    </row>
    <row r="9" ht="23.0" customHeight="1">
      <c r="A9" s="14" t="s">
        <v>158</v>
      </c>
      <c r="B9" s="12" t="s">
        <v>159</v>
      </c>
      <c r="C9" s="12" t="s">
        <v>160</v>
      </c>
      <c r="D9" s="16">
        <v>4800</v>
      </c>
      <c r="E9" s="18">
        <v>599</v>
      </c>
      <c r="F9" s="17">
        <v>1199</v>
      </c>
      <c r="G9" s="28" t="s">
        <v>161</v>
      </c>
      <c r="H9" s="30" t="s">
        <v>149</v>
      </c>
    </row>
    <row r="10" ht="23.0" customHeight="1">
      <c r="A10" s="13" t="s">
        <v>162</v>
      </c>
      <c r="B10" s="11" t="s">
        <v>163</v>
      </c>
      <c r="C10" s="11" t="s">
        <v>164</v>
      </c>
      <c r="D10" s="15">
        <v>3600</v>
      </c>
      <c r="E10" s="18">
        <v>599</v>
      </c>
      <c r="F10" s="17">
        <v>1199</v>
      </c>
      <c r="G10" s="28" t="s">
        <v>165</v>
      </c>
      <c r="H10" s="30" t="s">
        <v>149</v>
      </c>
    </row>
    <row r="11" ht="23.0" customHeight="1">
      <c r="A11" s="14" t="s">
        <v>166</v>
      </c>
      <c r="B11" s="12" t="s">
        <v>167</v>
      </c>
      <c r="C11" s="12" t="s">
        <v>168</v>
      </c>
      <c r="D11" s="16">
        <v>6600</v>
      </c>
      <c r="E11" s="18">
        <v>699</v>
      </c>
      <c r="F11" s="17">
        <v>1399</v>
      </c>
      <c r="G11" s="28" t="s">
        <v>169</v>
      </c>
      <c r="H11" s="30" t="s">
        <v>149</v>
      </c>
    </row>
    <row r="12" ht="23.0" customHeight="1">
      <c r="A12" s="13" t="s">
        <v>170</v>
      </c>
      <c r="B12" s="11" t="s">
        <v>171</v>
      </c>
      <c r="C12" s="11" t="s">
        <v>172</v>
      </c>
      <c r="D12" s="15">
        <v>8400</v>
      </c>
      <c r="E12" s="18">
        <v>899</v>
      </c>
      <c r="F12" s="17">
        <v>1799</v>
      </c>
      <c r="G12" s="28" t="s">
        <v>173</v>
      </c>
      <c r="H12" s="30" t="s">
        <v>149</v>
      </c>
    </row>
    <row r="13" ht="23.0" customHeight="1">
      <c r="A13" s="14" t="s">
        <v>174</v>
      </c>
      <c r="B13" s="12" t="s">
        <v>175</v>
      </c>
      <c r="C13" s="12" t="s">
        <v>176</v>
      </c>
      <c r="D13" s="16">
        <v>3200</v>
      </c>
      <c r="E13" s="18">
        <v>499</v>
      </c>
      <c r="F13" s="17">
        <v>999</v>
      </c>
      <c r="G13" s="28" t="s">
        <v>177</v>
      </c>
      <c r="H13" s="30" t="s">
        <v>149</v>
      </c>
    </row>
    <row r="14" ht="23.0" customHeight="1">
      <c r="A14" s="27" t="s">
        <v>178</v>
      </c>
      <c r="B14" s="11" t="s">
        <v>179</v>
      </c>
      <c r="C14" s="11" t="s">
        <v>180</v>
      </c>
      <c r="D14" s="15">
        <v>2820</v>
      </c>
      <c r="E14" s="18">
        <v>599</v>
      </c>
      <c r="F14" s="17">
        <v>1199</v>
      </c>
      <c r="G14" s="27" t="s">
        <v>181</v>
      </c>
      <c r="H14" s="30" t="s">
        <v>149</v>
      </c>
    </row>
    <row r="15" ht="23.0" customHeight="1">
      <c r="A15" s="14" t="s">
        <v>182</v>
      </c>
      <c r="B15" s="12" t="s">
        <v>183</v>
      </c>
      <c r="C15" s="12" t="s">
        <v>184</v>
      </c>
      <c r="D15" s="16">
        <v>6000</v>
      </c>
      <c r="E15" s="18">
        <v>899</v>
      </c>
      <c r="F15" s="17">
        <v>1799</v>
      </c>
      <c r="G15" s="28" t="s">
        <v>185</v>
      </c>
      <c r="H15" s="30" t="s">
        <v>149</v>
      </c>
    </row>
    <row r="16" ht="25.0" customHeight="1">
      <c r="A16" s="23" t="s">
        <v>186</v>
      </c>
      <c r="B16" s="23" t="s">
        <v>187</v>
      </c>
      <c r="C16" s="23" t="s">
        <v>188</v>
      </c>
      <c r="D16" s="24">
        <f>AVERAGE(D6:D15)</f>
        <v>5222</v>
      </c>
      <c r="E16" s="24">
        <f>AVERAGE(E6:E15)</f>
        <v>669</v>
      </c>
      <c r="F16" s="24">
        <f>AVERAGE(F6:F15)</f>
        <v>1349</v>
      </c>
      <c r="G16" s="23" t="s">
        <v>189</v>
      </c>
      <c r="H16" s="23" t="s">
        <v>190</v>
      </c>
    </row>
    <row r="18" ht="28.0" customHeight="1">
      <c r="A18" s="29" t="s">
        <v>191</v>
      </c>
      <c r="B18" s="29"/>
      <c r="C18" s="29"/>
      <c r="D18" s="29"/>
      <c r="E18" s="29"/>
      <c r="F18" s="29"/>
      <c r="G18" s="29"/>
      <c r="H18" s="29"/>
    </row>
  </sheetData>
  <mergeCells count="4">
    <mergeCell ref="A1:H1"/>
    <mergeCell ref="A2:H2"/>
    <mergeCell ref="A4:H4"/>
    <mergeCell ref="A18:H18"/>
  </mergeCells>
  <hyperlinks>
    <hyperlink ref="A2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A18" r:id="rId12"/>
  </hyperlinks>
  <pageMargins left="0.5" right="0.5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1_Executive_Dashboard</vt:lpstr>
      <vt:lpstr>2_Master_Ledger</vt:lpstr>
      <vt:lpstr>3_US_Compliance_Schedule</vt:lpstr>
      <vt:lpstr>4_No_Monthly_Fee_Software</vt:lpstr>
    </vt:vector>
  </TitlesOfParts>
  <Company>SuiteCrate US Business Software (https://suitecrate.com)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US IRS Schedule C Tax, 1099-NEC &amp; Bookkeeping P&amp;L Tracker</dc:title>
  <dc:subject>SuiteCrate SYS-01 Companion Workbook</dc:subject>
  <dc:creator>SuiteCrate US Business Operations Hub</dc:creator>
  <cp:lastModifiedBy>SuiteCrate US Business Operations Hub</cp:lastModifiedBy>
  <dcterms:created xsi:type="dcterms:W3CDTF">2026-10-25T21:52:43Z</dcterms:created>
  <dcterms:modified xsi:type="dcterms:W3CDTF">2026-10-25T21:52:43Z</dcterms:modified>
</cp:coreProperties>
</file>