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<sst xmlns="http://schemas.openxmlformats.org/spreadsheetml/2006/main" count="161" uniqueCount="142">
  <si>
    <t>📦 2026 US MULTI-WAREHOUSE INVENTORY, REORDER POINT, FIFO COGS &amp; BARCODE MASTER</t>
  </si>
  <si>
    <t>⚡ Click Here to Bulk-Generate Avery 5160 &amp; 4x6 Thermal Barcode Labels from This Sheet at SuiteCrate.com →</t>
  </si>
  <si>
    <t>TOTAL UNITS IN STOCK</t>
  </si>
  <si>
    <t>FIFO INVENTORY ASSET VALUE</t>
  </si>
  <si>
    <t>PROJECTED RETAIL REVENUE</t>
  </si>
  <si>
    <t>PORTFOLIO GROSS MARGIN %</t>
  </si>
  <si>
    <t>MASTER WAREHOUSE SKU VALUATION, BIN LOCATION &amp; REORDER ALERT BOARD</t>
  </si>
  <si>
    <t>Master SKU</t>
  </si>
  <si>
    <t>Aisle-Rack-Bin</t>
  </si>
  <si>
    <t>Product Name / UPC</t>
  </si>
  <si>
    <t>On-Hand Qty</t>
  </si>
  <si>
    <t>Reorder Point</t>
  </si>
  <si>
    <t>Landed FIFO Cost</t>
  </si>
  <si>
    <t>Total Asset Value</t>
  </si>
  <si>
    <t>Retail Value ($)</t>
  </si>
  <si>
    <t>Stock Status</t>
  </si>
  <si>
    <t>SKU-1001</t>
  </si>
  <si>
    <t>A01-R02-B01</t>
  </si>
  <si>
    <t>Pro-Series Cordless Impact Driver 20V</t>
  </si>
  <si>
    <t>IN STOCK</t>
  </si>
  <si>
    <t>SKU-1002</t>
  </si>
  <si>
    <t>A01-R04-B03</t>
  </si>
  <si>
    <t>Heavy-Duty 4x6 Thermal Printer Roll (Case)</t>
  </si>
  <si>
    <t>REORDER NOW</t>
  </si>
  <si>
    <t>SKU-1003</t>
  </si>
  <si>
    <t>A02-R01-B02</t>
  </si>
  <si>
    <t>2D Wireless USB Barcode Scanner Kit</t>
  </si>
  <si>
    <t>SKU-1004</t>
  </si>
  <si>
    <t>B01-R03-B04</t>
  </si>
  <si>
    <t>Stainless Commercial Work Table 60x30</t>
  </si>
  <si>
    <t>SKU-1005</t>
  </si>
  <si>
    <t>B02-R02-B01</t>
  </si>
  <si>
    <t>NSF Wire Shelving Unit 4-Tier 48x18</t>
  </si>
  <si>
    <t>SKU-1006</t>
  </si>
  <si>
    <t>C01-R01-B01</t>
  </si>
  <si>
    <t>Poly Bubble Mailers #2 8.5x12 (500/pk)</t>
  </si>
  <si>
    <t>WAREHOUSE TOTAL</t>
  </si>
  <si>
    <t>6 Master SKUs</t>
  </si>
  <si>
    <t>IRS FIFO Valuation Ready</t>
  </si>
  <si>
    <t>2 SKUs BELOW ROP</t>
  </si>
  <si>
    <t>🚀 ESCAPE FISHBOWL &amp; CIN7 ($599/MO) — UPGRADE TO SYS-02 MULTI-WAREHOUSE BARCODE WMS ($699 ONE-TIME) →</t>
  </si>
  <si>
    <t>🚢 TAB 2: TRUE LANDED COST &amp; IRS FIFO COGS TIER CALCULATOR</t>
  </si>
  <si>
    <t>💡 USER GUIDE: Enter or paste your transactions below. Yellow cells are editable inputs; green cells &amp; totals auto-calculate.</t>
  </si>
  <si>
    <t>PO Batch #</t>
  </si>
  <si>
    <t>Receive Date</t>
  </si>
  <si>
    <t>Units Rec'd</t>
  </si>
  <si>
    <t>FOB Unit Price</t>
  </si>
  <si>
    <t>Ocean/LTL Freight</t>
  </si>
  <si>
    <t>US Customs Tariff</t>
  </si>
  <si>
    <t>Total Batch Cost</t>
  </si>
  <si>
    <t>True Landed Unit COGS</t>
  </si>
  <si>
    <t>GRN-2026-01</t>
  </si>
  <si>
    <t>2026-01-10</t>
  </si>
  <si>
    <t>SKU-1001 Impact Driver 20V</t>
  </si>
  <si>
    <t>GRN-2026-02</t>
  </si>
  <si>
    <t>2026-01-22</t>
  </si>
  <si>
    <t>SKU-1002 4x6 Thermal Roll</t>
  </si>
  <si>
    <t>GRN-2026-03</t>
  </si>
  <si>
    <t>2026-02-08</t>
  </si>
  <si>
    <t>SKU-1003 2D USB Scanner</t>
  </si>
  <si>
    <t>GRN-2026-04</t>
  </si>
  <si>
    <t>2026-02-19</t>
  </si>
  <si>
    <t>SKU-1004 Stainless Table 60"</t>
  </si>
  <si>
    <t>GRN-2026-05</t>
  </si>
  <si>
    <t>2026-03-04</t>
  </si>
  <si>
    <t>SKU-1005 Wire Shelving 4-Tier</t>
  </si>
  <si>
    <t>FIFO TOTAL</t>
  </si>
  <si>
    <t>5 Inbound Lots</t>
  </si>
  <si>
    <t>All Landed Costs Included</t>
  </si>
  <si>
    <t>🛒 TAB 3: MULTI-CHANNEL MARKETPLACE NET PROFIT CALCULATOR (AMAZON FBA / SHOPIFY / WALMART)</t>
  </si>
  <si>
    <t>Compares Selling Price vs. Landed COGS, 15% Referral Fee, Pick/Pack Fulfillment Fee, and Net Margin % per SKU.</t>
  </si>
  <si>
    <t>Channel &amp; Product Title</t>
  </si>
  <si>
    <t>Selling Price ($)</t>
  </si>
  <si>
    <t>Landed COGS ($)</t>
  </si>
  <si>
    <t>15% Platform Fee</t>
  </si>
  <si>
    <t>3PL / FBA Pick Fee</t>
  </si>
  <si>
    <t>Net Unit Profit ($)</t>
  </si>
  <si>
    <t>Net Margin %</t>
  </si>
  <si>
    <t>Amazon FBA — Impact Driver 20V</t>
  </si>
  <si>
    <t>Shopify Direct — 4x6 Thermal Case</t>
  </si>
  <si>
    <t>Amazon FBA — 2D USB Scanner Kit</t>
  </si>
  <si>
    <t>B2B Wholesale — Stainless Table 60"</t>
  </si>
  <si>
    <t>CHANNEL AVG</t>
  </si>
  <si>
    <t>Blended Multi-Channel Basket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</si>
  <si>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</si>
  <si>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</si>
  <si>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</si>
  <si>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</si>
  <si>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</si>
  <si>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</si>
  <si>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</si>
  <si>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</si>
  <si>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</si>
  <si>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</si>
  <si>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</si>
  <si>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</si>
  <si>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</si>
  <si>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</si>
  <si>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</si>
  <si>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</si>
  <si>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</si>
  <si>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</si>
  <si>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</si>
  <si>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</si>
  <si>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⭐ 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</si>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</sst>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labels/qr-code-and-barcode-generator" TargetMode="External"/>
  <Relationship Id="rId2" Type="http://schemas.openxmlformats.org/officeDocument/2006/relationships/hyperlink" Target="https://suitecrate.com/custom-systems/inventory-warehouse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labels/qr-code-and-barcode-gener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2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6.00" customWidth="1"/>
    <col min="2" max="2" width="16.00" customWidth="1"/>
    <col min="3" max="3" width="30.00" customWidth="1"/>
    <col min="4" max="4" width="15.00" customWidth="1"/>
    <col min="5" max="5" width="15.00" customWidth="1"/>
    <col min="6" max="6" width="16.00" customWidth="1"/>
    <col min="7" max="7" width="18.00" customWidth="1"/>
    <col min="8" max="8" width="18.00" customWidth="1"/>
    <col min="9" max="9" width="18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  <c r="I4" s="4"/>
    </row>
    <row r="5" ht="30.0" customHeight="1">
      <c r="A5" s="6">
        <f>D15</f>
        <v>4290</v>
      </c>
      <c r="B5" s="5">
        <f>G15</f>
        <v>84625</v>
      </c>
      <c r="C5" s="7">
        <f>H15</f>
        <v>176480</v>
      </c>
      <c r="D5" s="7"/>
      <c r="E5" s="8">
        <f>(H15-G15)/H15</f>
        <v>0.5205</v>
      </c>
      <c r="F5" s="8"/>
      <c r="G5" s="5"/>
      <c r="H5" s="5"/>
      <c r="I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  <c r="I7" s="3"/>
    </row>
    <row r="8" ht="26.0" customHeight="1">
      <c r="A8" s="9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9" t="s">
        <v>15</v>
      </c>
    </row>
    <row r="9" ht="22.0" customHeight="1">
      <c r="A9" s="13" t="s">
        <v>16</v>
      </c>
      <c r="B9" s="13" t="s">
        <v>17</v>
      </c>
      <c r="C9" s="11" t="s">
        <v>18</v>
      </c>
      <c r="D9" s="21">
        <v>420</v>
      </c>
      <c r="E9" s="21">
        <v>150</v>
      </c>
      <c r="F9" s="17">
        <v>48.5</v>
      </c>
      <c r="G9" s="18">
        <f>D9*F9</f>
        <v>20370</v>
      </c>
      <c r="H9" s="18">
        <f>D9*99.00</f>
        <v>41580</v>
      </c>
      <c r="I9" s="27" t="s">
        <v>19</v>
      </c>
    </row>
    <row r="10" ht="22.0" customHeight="1">
      <c r="A10" s="14" t="s">
        <v>20</v>
      </c>
      <c r="B10" s="14" t="s">
        <v>21</v>
      </c>
      <c r="C10" s="12" t="s">
        <v>22</v>
      </c>
      <c r="D10" s="22">
        <v>110</v>
      </c>
      <c r="E10" s="22">
        <v>120</v>
      </c>
      <c r="F10" s="17">
        <v>32</v>
      </c>
      <c r="G10" s="18">
        <f>D10*F10</f>
        <v>3520</v>
      </c>
      <c r="H10" s="18">
        <f>D10*69.00</f>
        <v>7590</v>
      </c>
      <c r="I10" s="28" t="s">
        <v>23</v>
      </c>
    </row>
    <row r="11" ht="22.0" customHeight="1">
      <c r="A11" s="13" t="s">
        <v>24</v>
      </c>
      <c r="B11" s="13" t="s">
        <v>25</v>
      </c>
      <c r="C11" s="11" t="s">
        <v>26</v>
      </c>
      <c r="D11" s="21">
        <v>680</v>
      </c>
      <c r="E11" s="21">
        <v>200</v>
      </c>
      <c r="F11" s="17">
        <v>24.75</v>
      </c>
      <c r="G11" s="18">
        <f>D11*F11</f>
        <v>16830</v>
      </c>
      <c r="H11" s="18">
        <f>D11*55.00</f>
        <v>37400</v>
      </c>
      <c r="I11" s="27" t="s">
        <v>19</v>
      </c>
    </row>
    <row r="12" ht="22.0" customHeight="1">
      <c r="A12" s="14" t="s">
        <v>27</v>
      </c>
      <c r="B12" s="14" t="s">
        <v>28</v>
      </c>
      <c r="C12" s="12" t="s">
        <v>29</v>
      </c>
      <c r="D12" s="22">
        <v>95</v>
      </c>
      <c r="E12" s="22">
        <v>100</v>
      </c>
      <c r="F12" s="17">
        <v>145</v>
      </c>
      <c r="G12" s="18">
        <f>D12*F12</f>
        <v>13775</v>
      </c>
      <c r="H12" s="18">
        <f>D12*299.00</f>
        <v>28405</v>
      </c>
      <c r="I12" s="28" t="s">
        <v>23</v>
      </c>
    </row>
    <row r="13" ht="22.0" customHeight="1">
      <c r="A13" s="13" t="s">
        <v>30</v>
      </c>
      <c r="B13" s="13" t="s">
        <v>31</v>
      </c>
      <c r="C13" s="11" t="s">
        <v>32</v>
      </c>
      <c r="D13" s="21">
        <v>310</v>
      </c>
      <c r="E13" s="21">
        <v>120</v>
      </c>
      <c r="F13" s="17">
        <v>62</v>
      </c>
      <c r="G13" s="18">
        <f>D13*F13</f>
        <v>19220</v>
      </c>
      <c r="H13" s="18">
        <f>D13*129.00</f>
        <v>39990</v>
      </c>
      <c r="I13" s="27" t="s">
        <v>19</v>
      </c>
    </row>
    <row r="14" ht="22.0" customHeight="1">
      <c r="A14" s="14" t="s">
        <v>33</v>
      </c>
      <c r="B14" s="14" t="s">
        <v>34</v>
      </c>
      <c r="C14" s="12" t="s">
        <v>35</v>
      </c>
      <c r="D14" s="22">
        <v>2675</v>
      </c>
      <c r="E14" s="22">
        <v>500</v>
      </c>
      <c r="F14" s="17">
        <v>4.08</v>
      </c>
      <c r="G14" s="18">
        <f>D14*F14</f>
        <v>10910</v>
      </c>
      <c r="H14" s="18">
        <f>D14*8.04</f>
        <v>21515</v>
      </c>
      <c r="I14" s="27" t="s">
        <v>19</v>
      </c>
    </row>
    <row r="15" ht="25.0" customHeight="1">
      <c r="A15" s="23" t="s">
        <v>36</v>
      </c>
      <c r="B15" s="23" t="s">
        <v>37</v>
      </c>
      <c r="C15" s="23" t="s">
        <v>38</v>
      </c>
      <c r="D15" s="25">
        <f>SUM(D9:D14)</f>
        <v>4290</v>
      </c>
      <c r="E15" s="25">
        <f>SUM(E9:E14)</f>
        <v>1190</v>
      </c>
      <c r="F15" s="24">
        <f>AVERAGE(F9:F14)</f>
        <v>52.72</v>
      </c>
      <c r="G15" s="24">
        <f>SUM(G9:G14)</f>
        <v>84625</v>
      </c>
      <c r="H15" s="24">
        <f>SUM(H9:H14)</f>
        <v>176480</v>
      </c>
      <c r="I15" s="23" t="s">
        <v>39</v>
      </c>
    </row>
    <row r="17" ht="28.0" customHeight="1">
      <c r="A17" s="29" t="s">
        <v>40</v>
      </c>
      <c r="B17" s="29"/>
      <c r="C17" s="29"/>
      <c r="D17" s="29"/>
      <c r="E17" s="29"/>
      <c r="F17" s="29"/>
      <c r="G17" s="29"/>
      <c r="H17" s="29"/>
      <c r="I17" s="29"/>
    </row>
  </sheetData>
  <mergeCells count="8">
    <mergeCell ref="A1:I1"/>
    <mergeCell ref="A2:I2"/>
    <mergeCell ref="C4:D4"/>
    <mergeCell ref="C5:D5"/>
    <mergeCell ref="E4:F4"/>
    <mergeCell ref="E5:F5"/>
    <mergeCell ref="A7:I7"/>
    <mergeCell ref="A17:I17"/>
  </mergeCells>
  <hyperlinks>
    <hyperlink ref="A2" r:id="rId1"/>
    <hyperlink ref="A17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14.00" customWidth="1"/>
    <col min="3" max="3" width="28.00" customWidth="1"/>
    <col min="4" max="4" width="14.00" customWidth="1"/>
    <col min="5" max="5" width="16.00" customWidth="1"/>
    <col min="6" max="6" width="16.00" customWidth="1"/>
    <col min="7" max="7" width="16.00" customWidth="1"/>
    <col min="8" max="8" width="18.00" customWidth="1"/>
    <col min="9" max="9" width="18.00" customWidth="1"/>
  </cols>
  <sheetData>
    <row r="1" ht="32.0" customHeight="1">
      <c r="A1" s="1" t="s">
        <v>41</v>
      </c>
      <c r="B1" s="1"/>
      <c r="C1" s="1"/>
      <c r="D1" s="1"/>
      <c r="E1" s="1"/>
      <c r="F1" s="1"/>
      <c r="G1" s="1"/>
      <c r="H1" s="1"/>
      <c r="I1" s="1"/>
    </row>
    <row r="2" ht="23.0" customHeight="1">
      <c r="A2" s="2" t="s">
        <v>42</v>
      </c>
      <c r="B2" s="2"/>
      <c r="C2" s="2"/>
      <c r="D2" s="2"/>
      <c r="E2" s="2"/>
      <c r="F2" s="2"/>
      <c r="G2" s="2"/>
      <c r="H2" s="2"/>
      <c r="I2" s="2"/>
    </row>
    <row r="4" ht="26.0" customHeight="1">
      <c r="A4" s="9" t="s">
        <v>43</v>
      </c>
      <c r="B4" s="9" t="s">
        <v>44</v>
      </c>
      <c r="C4" s="9" t="s">
        <v>7</v>
      </c>
      <c r="D4" s="10" t="s">
        <v>45</v>
      </c>
      <c r="E4" s="10" t="s">
        <v>46</v>
      </c>
      <c r="F4" s="10" t="s">
        <v>47</v>
      </c>
      <c r="G4" s="10" t="s">
        <v>48</v>
      </c>
      <c r="H4" s="10" t="s">
        <v>49</v>
      </c>
      <c r="I4" s="10" t="s">
        <v>50</v>
      </c>
    </row>
    <row r="5" ht="22.0" customHeight="1">
      <c r="A5" s="13" t="s">
        <v>51</v>
      </c>
      <c r="B5" s="13" t="s">
        <v>52</v>
      </c>
      <c r="C5" s="11" t="s">
        <v>53</v>
      </c>
      <c r="D5" s="21">
        <v>500</v>
      </c>
      <c r="E5" s="17">
        <v>42</v>
      </c>
      <c r="F5" s="17">
        <v>1850</v>
      </c>
      <c r="G5" s="17">
        <v>1400</v>
      </c>
      <c r="H5" s="18">
        <f>D5*E5+F5+G5</f>
        <v>24250</v>
      </c>
      <c r="I5" s="18">
        <f>H5/D5</f>
        <v>48.5</v>
      </c>
    </row>
    <row r="6" ht="22.0" customHeight="1">
      <c r="A6" s="14" t="s">
        <v>54</v>
      </c>
      <c r="B6" s="14" t="s">
        <v>55</v>
      </c>
      <c r="C6" s="12" t="s">
        <v>56</v>
      </c>
      <c r="D6" s="22">
        <v>300</v>
      </c>
      <c r="E6" s="17">
        <v>28.5</v>
      </c>
      <c r="F6" s="17">
        <v>690</v>
      </c>
      <c r="G6" s="17">
        <v>360</v>
      </c>
      <c r="H6" s="18">
        <f>D6*E6+F6+G6</f>
        <v>9600</v>
      </c>
      <c r="I6" s="18">
        <f>H6/D6</f>
        <v>32</v>
      </c>
    </row>
    <row r="7" ht="22.0" customHeight="1">
      <c r="A7" s="13" t="s">
        <v>57</v>
      </c>
      <c r="B7" s="13" t="s">
        <v>58</v>
      </c>
      <c r="C7" s="11" t="s">
        <v>59</v>
      </c>
      <c r="D7" s="21">
        <v>800</v>
      </c>
      <c r="E7" s="17">
        <v>21</v>
      </c>
      <c r="F7" s="17">
        <v>1680</v>
      </c>
      <c r="G7" s="17">
        <v>1320</v>
      </c>
      <c r="H7" s="18">
        <f>D7*E7+F7+G7</f>
        <v>19800</v>
      </c>
      <c r="I7" s="18">
        <f>H7/D7</f>
        <v>24.75</v>
      </c>
    </row>
    <row r="8" ht="22.0" customHeight="1">
      <c r="A8" s="14" t="s">
        <v>60</v>
      </c>
      <c r="B8" s="14" t="s">
        <v>61</v>
      </c>
      <c r="C8" s="12" t="s">
        <v>62</v>
      </c>
      <c r="D8" s="22">
        <v>120</v>
      </c>
      <c r="E8" s="17">
        <v>122</v>
      </c>
      <c r="F8" s="17">
        <v>1860</v>
      </c>
      <c r="G8" s="17">
        <v>900</v>
      </c>
      <c r="H8" s="18">
        <f>D8*E8+F8+G8</f>
        <v>17400</v>
      </c>
      <c r="I8" s="18">
        <f>H8/D8</f>
        <v>145</v>
      </c>
    </row>
    <row r="9" ht="22.0" customHeight="1">
      <c r="A9" s="13" t="s">
        <v>63</v>
      </c>
      <c r="B9" s="13" t="s">
        <v>64</v>
      </c>
      <c r="C9" s="11" t="s">
        <v>65</v>
      </c>
      <c r="D9" s="21">
        <v>400</v>
      </c>
      <c r="E9" s="17">
        <v>53.5</v>
      </c>
      <c r="F9" s="17">
        <v>2100</v>
      </c>
      <c r="G9" s="17">
        <v>1300</v>
      </c>
      <c r="H9" s="18">
        <f>D9*E9+F9+G9</f>
        <v>24800</v>
      </c>
      <c r="I9" s="18">
        <f>H9/D9</f>
        <v>62</v>
      </c>
    </row>
    <row r="10" ht="25.0" customHeight="1">
      <c r="A10" s="23" t="s">
        <v>66</v>
      </c>
      <c r="B10" s="23" t="s">
        <v>67</v>
      </c>
      <c r="C10" s="23" t="s">
        <v>68</v>
      </c>
      <c r="D10" s="25">
        <f>SUM(D5:D9)</f>
        <v>2120</v>
      </c>
      <c r="E10" s="24">
        <f>AVERAGE(E5:E9)</f>
        <v>53.4</v>
      </c>
      <c r="F10" s="24">
        <f>SUM(F5:F9)</f>
        <v>8180</v>
      </c>
      <c r="G10" s="24">
        <f>SUM(G5:G9)</f>
        <v>5280</v>
      </c>
      <c r="H10" s="24">
        <f>SUM(H5:H9)</f>
        <v>95850</v>
      </c>
      <c r="I10" s="24">
        <f>H10/D10</f>
        <v>45.21</v>
      </c>
    </row>
  </sheetData>
  <mergeCells count="2">
    <mergeCell ref="A1:I1"/>
    <mergeCell ref="A2:I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8.00" customWidth="1"/>
    <col min="3" max="3" width="16.00" customWidth="1"/>
    <col min="4" max="4" width="16.00" customWidth="1"/>
    <col min="5" max="5" width="16.00" customWidth="1"/>
    <col min="6" max="6" width="16.00" customWidth="1"/>
    <col min="7" max="7" width="18.00" customWidth="1"/>
    <col min="8" max="8" width="16.00" customWidth="1"/>
  </cols>
  <sheetData>
    <row r="1" ht="32.0" customHeight="1">
      <c r="A1" s="1" t="s">
        <v>69</v>
      </c>
      <c r="B1" s="1"/>
      <c r="C1" s="1"/>
      <c r="D1" s="1"/>
      <c r="E1" s="1"/>
      <c r="F1" s="1"/>
      <c r="G1" s="1"/>
      <c r="H1" s="1"/>
    </row>
    <row r="2" ht="23.0" customHeight="1">
      <c r="A2" s="3" t="s">
        <v>70</v>
      </c>
      <c r="B2" s="3"/>
      <c r="C2" s="3"/>
      <c r="D2" s="3"/>
      <c r="E2" s="3"/>
      <c r="F2" s="3"/>
      <c r="G2" s="3"/>
      <c r="H2" s="3"/>
    </row>
    <row r="4" ht="26.0" customHeight="1">
      <c r="A4" s="9" t="s">
        <v>7</v>
      </c>
      <c r="B4" s="9" t="s">
        <v>71</v>
      </c>
      <c r="C4" s="10" t="s">
        <v>72</v>
      </c>
      <c r="D4" s="10" t="s">
        <v>73</v>
      </c>
      <c r="E4" s="10" t="s">
        <v>74</v>
      </c>
      <c r="F4" s="10" t="s">
        <v>75</v>
      </c>
      <c r="G4" s="10" t="s">
        <v>76</v>
      </c>
      <c r="H4" s="10" t="s">
        <v>77</v>
      </c>
    </row>
    <row r="5" ht="22.0" customHeight="1">
      <c r="A5" s="13" t="s">
        <v>16</v>
      </c>
      <c r="B5" s="11" t="s">
        <v>78</v>
      </c>
      <c r="C5" s="17">
        <v>99</v>
      </c>
      <c r="D5" s="17">
        <v>48.5</v>
      </c>
      <c r="E5" s="18">
        <f>C5*0.15</f>
        <v>14.85</v>
      </c>
      <c r="F5" s="17">
        <v>6.4</v>
      </c>
      <c r="G5" s="18">
        <f>C5-D5-E5-F5</f>
        <v>29.25</v>
      </c>
      <c r="H5" s="19">
        <f>G5/C5</f>
        <v>0.2955</v>
      </c>
    </row>
    <row r="6" ht="22.0" customHeight="1">
      <c r="A6" s="14" t="s">
        <v>20</v>
      </c>
      <c r="B6" s="12" t="s">
        <v>79</v>
      </c>
      <c r="C6" s="17">
        <v>69</v>
      </c>
      <c r="D6" s="17">
        <v>32</v>
      </c>
      <c r="E6" s="18">
        <f>C6*0.03</f>
        <v>2.07</v>
      </c>
      <c r="F6" s="17">
        <v>8.5</v>
      </c>
      <c r="G6" s="18">
        <f>C6-D6-E6-F6</f>
        <v>26.43</v>
      </c>
      <c r="H6" s="20">
        <f>G6/C6</f>
        <v>0.383</v>
      </c>
    </row>
    <row r="7" ht="22.0" customHeight="1">
      <c r="A7" s="13" t="s">
        <v>24</v>
      </c>
      <c r="B7" s="11" t="s">
        <v>80</v>
      </c>
      <c r="C7" s="17">
        <v>55</v>
      </c>
      <c r="D7" s="17">
        <v>24.75</v>
      </c>
      <c r="E7" s="18">
        <f>C7*0.15</f>
        <v>8.25</v>
      </c>
      <c r="F7" s="17">
        <v>4.95</v>
      </c>
      <c r="G7" s="18">
        <f>C7-D7-E7-F7</f>
        <v>17.05</v>
      </c>
      <c r="H7" s="19">
        <f>G7/C7</f>
        <v>0.31</v>
      </c>
    </row>
    <row r="8" ht="22.0" customHeight="1">
      <c r="A8" s="14" t="s">
        <v>27</v>
      </c>
      <c r="B8" s="12" t="s">
        <v>81</v>
      </c>
      <c r="C8" s="17">
        <v>299</v>
      </c>
      <c r="D8" s="17">
        <v>145</v>
      </c>
      <c r="E8" s="18">
        <f>C8*0.03</f>
        <v>8.97</v>
      </c>
      <c r="F8" s="17">
        <v>38</v>
      </c>
      <c r="G8" s="18">
        <f>C8-D8-E8-F8</f>
        <v>107.03</v>
      </c>
      <c r="H8" s="20">
        <f>G8/C8</f>
        <v>0.358</v>
      </c>
    </row>
    <row r="9" ht="25.0" customHeight="1">
      <c r="A9" s="23" t="s">
        <v>82</v>
      </c>
      <c r="B9" s="23" t="s">
        <v>83</v>
      </c>
      <c r="C9" s="24">
        <f>SUM(C5:C8)</f>
        <v>522</v>
      </c>
      <c r="D9" s="24">
        <f>SUM(D5:D8)</f>
        <v>250.25</v>
      </c>
      <c r="E9" s="24">
        <f>SUM(E5:E8)</f>
        <v>34.14</v>
      </c>
      <c r="F9" s="24">
        <f>SUM(F5:F8)</f>
        <v>57.85</v>
      </c>
      <c r="G9" s="24">
        <f>SUM(G5:G8)</f>
        <v>179.76</v>
      </c>
      <c r="H9" s="26">
        <f>G9/C9</f>
        <v>0.3444</v>
      </c>
    </row>
  </sheetData>
  <mergeCells count="2">
    <mergeCell ref="A1:H1"/>
    <mergeCell ref="A2:H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84</v>
      </c>
      <c r="B1" s="1"/>
      <c r="C1" s="1"/>
      <c r="D1" s="1"/>
      <c r="E1" s="1"/>
      <c r="F1" s="1"/>
      <c r="G1" s="1"/>
      <c r="H1" s="1"/>
    </row>
    <row r="2" ht="24.0" customHeight="1">
      <c r="A2" s="2" t="s">
        <v>85</v>
      </c>
      <c r="B2" s="2"/>
      <c r="C2" s="2"/>
      <c r="D2" s="2"/>
      <c r="E2" s="2"/>
      <c r="F2" s="2"/>
      <c r="G2" s="2"/>
      <c r="H2" s="2"/>
    </row>
    <row r="4" ht="24.0" customHeight="1">
      <c r="A4" s="3" t="s">
        <v>86</v>
      </c>
      <c r="B4" s="3"/>
      <c r="C4" s="3"/>
      <c r="D4" s="3"/>
      <c r="E4" s="3"/>
      <c r="F4" s="3"/>
      <c r="G4" s="3"/>
      <c r="H4" s="3"/>
    </row>
    <row r="5" ht="26.0" customHeight="1">
      <c r="A5" s="9" t="s">
        <v>87</v>
      </c>
      <c r="B5" s="9" t="s">
        <v>88</v>
      </c>
      <c r="C5" s="9" t="s">
        <v>89</v>
      </c>
      <c r="D5" s="10" t="s">
        <v>90</v>
      </c>
      <c r="E5" s="10" t="s">
        <v>91</v>
      </c>
      <c r="F5" s="10" t="s">
        <v>92</v>
      </c>
      <c r="G5" s="9" t="s">
        <v>93</v>
      </c>
      <c r="H5" s="9" t="s">
        <v>94</v>
      </c>
    </row>
    <row r="6" ht="23.0" customHeight="1">
      <c r="A6" s="13" t="s">
        <v>95</v>
      </c>
      <c r="B6" s="11" t="s">
        <v>96</v>
      </c>
      <c r="C6" s="11" t="s">
        <v>97</v>
      </c>
      <c r="D6" s="15">
        <v>4200</v>
      </c>
      <c r="E6" s="18">
        <v>499</v>
      </c>
      <c r="F6" s="17">
        <v>999</v>
      </c>
      <c r="G6" s="28" t="s">
        <v>98</v>
      </c>
      <c r="H6" s="30" t="s">
        <v>99</v>
      </c>
    </row>
    <row r="7" ht="23.0" customHeight="1">
      <c r="A7" s="14" t="s">
        <v>100</v>
      </c>
      <c r="B7" s="12" t="s">
        <v>101</v>
      </c>
      <c r="C7" s="12" t="s">
        <v>102</v>
      </c>
      <c r="D7" s="16">
        <v>5400</v>
      </c>
      <c r="E7" s="18">
        <v>799</v>
      </c>
      <c r="F7" s="17">
        <v>1499</v>
      </c>
      <c r="G7" s="28" t="s">
        <v>103</v>
      </c>
      <c r="H7" s="30" t="s">
        <v>99</v>
      </c>
    </row>
    <row r="8" ht="23.0" customHeight="1">
      <c r="A8" s="27" t="s">
        <v>104</v>
      </c>
      <c r="B8" s="11" t="s">
        <v>105</v>
      </c>
      <c r="C8" s="11" t="s">
        <v>106</v>
      </c>
      <c r="D8" s="15">
        <v>7200</v>
      </c>
      <c r="E8" s="18">
        <v>699</v>
      </c>
      <c r="F8" s="17">
        <v>1499</v>
      </c>
      <c r="G8" s="27" t="s">
        <v>107</v>
      </c>
      <c r="H8" s="30" t="s">
        <v>99</v>
      </c>
    </row>
    <row r="9" ht="23.0" customHeight="1">
      <c r="A9" s="14" t="s">
        <v>108</v>
      </c>
      <c r="B9" s="12" t="s">
        <v>109</v>
      </c>
      <c r="C9" s="12" t="s">
        <v>110</v>
      </c>
      <c r="D9" s="16">
        <v>4800</v>
      </c>
      <c r="E9" s="18">
        <v>599</v>
      </c>
      <c r="F9" s="17">
        <v>1199</v>
      </c>
      <c r="G9" s="28" t="s">
        <v>111</v>
      </c>
      <c r="H9" s="30" t="s">
        <v>99</v>
      </c>
    </row>
    <row r="10" ht="23.0" customHeight="1">
      <c r="A10" s="13" t="s">
        <v>112</v>
      </c>
      <c r="B10" s="11" t="s">
        <v>113</v>
      </c>
      <c r="C10" s="11" t="s">
        <v>114</v>
      </c>
      <c r="D10" s="15">
        <v>3600</v>
      </c>
      <c r="E10" s="18">
        <v>599</v>
      </c>
      <c r="F10" s="17">
        <v>1199</v>
      </c>
      <c r="G10" s="28" t="s">
        <v>115</v>
      </c>
      <c r="H10" s="30" t="s">
        <v>99</v>
      </c>
    </row>
    <row r="11" ht="23.0" customHeight="1">
      <c r="A11" s="14" t="s">
        <v>116</v>
      </c>
      <c r="B11" s="12" t="s">
        <v>117</v>
      </c>
      <c r="C11" s="12" t="s">
        <v>118</v>
      </c>
      <c r="D11" s="16">
        <v>6600</v>
      </c>
      <c r="E11" s="18">
        <v>699</v>
      </c>
      <c r="F11" s="17">
        <v>1399</v>
      </c>
      <c r="G11" s="28" t="s">
        <v>119</v>
      </c>
      <c r="H11" s="30" t="s">
        <v>99</v>
      </c>
    </row>
    <row r="12" ht="23.0" customHeight="1">
      <c r="A12" s="13" t="s">
        <v>120</v>
      </c>
      <c r="B12" s="11" t="s">
        <v>121</v>
      </c>
      <c r="C12" s="11" t="s">
        <v>122</v>
      </c>
      <c r="D12" s="15">
        <v>8400</v>
      </c>
      <c r="E12" s="18">
        <v>899</v>
      </c>
      <c r="F12" s="17">
        <v>1799</v>
      </c>
      <c r="G12" s="28" t="s">
        <v>123</v>
      </c>
      <c r="H12" s="30" t="s">
        <v>99</v>
      </c>
    </row>
    <row r="13" ht="23.0" customHeight="1">
      <c r="A13" s="14" t="s">
        <v>124</v>
      </c>
      <c r="B13" s="12" t="s">
        <v>125</v>
      </c>
      <c r="C13" s="12" t="s">
        <v>126</v>
      </c>
      <c r="D13" s="16">
        <v>3200</v>
      </c>
      <c r="E13" s="18">
        <v>499</v>
      </c>
      <c r="F13" s="17">
        <v>999</v>
      </c>
      <c r="G13" s="28" t="s">
        <v>127</v>
      </c>
      <c r="H13" s="30" t="s">
        <v>99</v>
      </c>
    </row>
    <row r="14" ht="23.0" customHeight="1">
      <c r="A14" s="13" t="s">
        <v>128</v>
      </c>
      <c r="B14" s="11" t="s">
        <v>129</v>
      </c>
      <c r="C14" s="11" t="s">
        <v>130</v>
      </c>
      <c r="D14" s="15">
        <v>2820</v>
      </c>
      <c r="E14" s="18">
        <v>599</v>
      </c>
      <c r="F14" s="17">
        <v>1199</v>
      </c>
      <c r="G14" s="28" t="s">
        <v>131</v>
      </c>
      <c r="H14" s="30" t="s">
        <v>99</v>
      </c>
    </row>
    <row r="15" ht="23.0" customHeight="1">
      <c r="A15" s="14" t="s">
        <v>132</v>
      </c>
      <c r="B15" s="12" t="s">
        <v>133</v>
      </c>
      <c r="C15" s="12" t="s">
        <v>134</v>
      </c>
      <c r="D15" s="16">
        <v>6000</v>
      </c>
      <c r="E15" s="18">
        <v>899</v>
      </c>
      <c r="F15" s="17">
        <v>1799</v>
      </c>
      <c r="G15" s="28" t="s">
        <v>135</v>
      </c>
      <c r="H15" s="30" t="s">
        <v>99</v>
      </c>
    </row>
    <row r="16" ht="25.0" customHeight="1">
      <c r="A16" s="23" t="s">
        <v>136</v>
      </c>
      <c r="B16" s="23" t="s">
        <v>137</v>
      </c>
      <c r="C16" s="23" t="s">
        <v>138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139</v>
      </c>
      <c r="H16" s="23" t="s">
        <v>140</v>
      </c>
    </row>
    <row r="18" ht="28.0" customHeight="1">
      <c r="A18" s="29" t="s">
        <v>141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Multi-Warehouse Inventory, FIFO Landed COGS &amp; Barcode Master Sheet</dc:title>
  <dc:subject>SuiteCrate SYS-02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