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7400" activeTab="0"/>
  </bookViews>
  <sheets>
    <sheet name="1_Executive_Dashboard" sheetId="1" r:id="rId1"/>
    <sheet name="2_Master_Ledger" sheetId="2" r:id="rId2"/>
    <sheet name="3_US_Compliance_Schedule" sheetId="3" r:id="rId3"/>
    <sheet name="4_No_Monthly_Fee_Software" sheetId="4" r:id="rId4"/>
  </sheets>
  <calcPr calcId="191029" fullCalcOnLoad="1"/>
</workbook>
</file>

<file path=xl/sharedStrings.xml><?xml version="1.0" encoding="utf-8"?>
<sst xmlns="http://schemas.openxmlformats.org/spreadsheetml/2006/main" count="163" uniqueCount="138">
  <si>
    <t>⏱️ 2026 US BI-WEEKLY EMPLOYEE TIMESHEET, FLSA 1.5X OVERTIME &amp; 1099-NEC W-9 TRACKER</t>
  </si>
  <si>
    <t>⚡ Click Here to Run Instant Weekly Time Cards &amp; W-9 OCR Extraction at SuiteCrate.com →</t>
  </si>
  <si>
    <t>TOTAL BI-WEEKLY HOURS</t>
  </si>
  <si>
    <t>OVERTIME PREMIUM PAY (1.5X)</t>
  </si>
  <si>
    <t>TOTAL GROSS PAYROLL ($)</t>
  </si>
  <si>
    <t>OVERTIME HOURS RATIO</t>
  </si>
  <si>
    <t>BI-WEEKLY W-2 STAFF PAYROLL, FEDERAL FLSA 1.5X OVERTIME (&gt;40 HRS/WK) &amp; GROSS PAY SUMMARY</t>
  </si>
  <si>
    <t>Emp ID</t>
  </si>
  <si>
    <t>Employee Name</t>
  </si>
  <si>
    <t>Role / Department</t>
  </si>
  <si>
    <t>Reg Hours</t>
  </si>
  <si>
    <t>OT Hours (1.5x)</t>
  </si>
  <si>
    <t>Hourly Rate ($)</t>
  </si>
  <si>
    <t>Regular Pay ($)</t>
  </si>
  <si>
    <t>FLSA OT Pay (1.5x)</t>
  </si>
  <si>
    <t>Total Gross Pay ($)</t>
  </si>
  <si>
    <t>EMP-01</t>
  </si>
  <si>
    <t>Marcus Vance</t>
  </si>
  <si>
    <t>Lead Shop Technician</t>
  </si>
  <si>
    <t>EMP-02</t>
  </si>
  <si>
    <t>Elena Rostova</t>
  </si>
  <si>
    <t>Operations Coordinator</t>
  </si>
  <si>
    <t>EMP-03</t>
  </si>
  <si>
    <t>Devon Brooks</t>
  </si>
  <si>
    <t>Warehouse &amp; Forklift</t>
  </si>
  <si>
    <t>EMP-04</t>
  </si>
  <si>
    <t>Sophia Nguyen</t>
  </si>
  <si>
    <t>Front Desk &amp; Billing</t>
  </si>
  <si>
    <t>EMP-05</t>
  </si>
  <si>
    <t>Carlos Mendoza</t>
  </si>
  <si>
    <t>Field Service Installer</t>
  </si>
  <si>
    <t>PAYROLL TOTAL</t>
  </si>
  <si>
    <t>5 Active W-2 Staff</t>
  </si>
  <si>
    <t>FLSA 29 CFR Part 778</t>
  </si>
  <si>
    <t>🚀 DITCH PER-SEAT PAYROLL FEES — UPGRADE TO SYS-05 TIME CLOCK, FLSA OT &amp; 1099 SUITE ($499 ONE-TIME) →</t>
  </si>
  <si>
    <t>🚨 TAB 2: $600+ IRS FORM 1099-NEC VENDOR, W-9 &amp; 24% BACKUP WITHHOLDING TRACKER</t>
  </si>
  <si>
    <t>💡 USER GUIDE: Enter or paste your transactions below. Yellow cells are editable inputs; green cells &amp; totals auto-calculate.</t>
  </si>
  <si>
    <t>Vendor ID</t>
  </si>
  <si>
    <t>Contractor / LLC Legal Name</t>
  </si>
  <si>
    <t>Federal Tax Classification</t>
  </si>
  <si>
    <t>W-9 on File?</t>
  </si>
  <si>
    <t>Q1–Q2 Paid ($)</t>
  </si>
  <si>
    <t>Q3–Q4 Paid ($)</t>
  </si>
  <si>
    <t>Total 2026 Paid ($)</t>
  </si>
  <si>
    <t>IRS 1099-NEC Filing Rule</t>
  </si>
  <si>
    <t>VND-101</t>
  </si>
  <si>
    <t>Apex Mechanical Services LLC</t>
  </si>
  <si>
    <t>Single-Member LLC</t>
  </si>
  <si>
    <t>YES • VERIFIED</t>
  </si>
  <si>
    <t>FILE 1099-NEC (&gt;= $600)</t>
  </si>
  <si>
    <t>VND-102</t>
  </si>
  <si>
    <t>BrightSpark Digital Corp.</t>
  </si>
  <si>
    <t>S-Corporation</t>
  </si>
  <si>
    <t>EXEMPT (S-CORP / C-CORP)</t>
  </si>
  <si>
    <t>VND-103</t>
  </si>
  <si>
    <t>Jason Miller Photography</t>
  </si>
  <si>
    <t>Individual / Sole Prop</t>
  </si>
  <si>
    <t>MISSING W-9!</t>
  </si>
  <si>
    <t>HOLD 24% BACKUP TAX</t>
  </si>
  <si>
    <t>VND-104</t>
  </si>
  <si>
    <t>Keller IT Network Consulting</t>
  </si>
  <si>
    <t>Partnership LLC</t>
  </si>
  <si>
    <t>VND-105</t>
  </si>
  <si>
    <t>QuickClean Janitorial</t>
  </si>
  <si>
    <t>BELOW $600 THRESHOLD</t>
  </si>
  <si>
    <t>1099 TOTAL</t>
  </si>
  <si>
    <t>5 Independent Contractors</t>
  </si>
  <si>
    <t>Deadline: Jan 31, 2027</t>
  </si>
  <si>
    <t>4/5 W-9s Collected</t>
  </si>
  <si>
    <t>3 VENDORS REQUIRE 1099-NEC</t>
  </si>
  <si>
    <t>💸 TAB 3: EMPLOYER FICA (7.65%), FUTA/SUTA &amp; GROSS-TO-NET PAYROLL TAX CALCULATOR</t>
  </si>
  <si>
    <t>Calculates Social Security (6.2%), Medicare (1.45%), Federal Withholding, and Total Employer Labor Burden.</t>
  </si>
  <si>
    <t>Employee ID</t>
  </si>
  <si>
    <t>Gross Pay ($)</t>
  </si>
  <si>
    <t>Employee FICA (7.65%)</t>
  </si>
  <si>
    <t>Est. Fed/State Tax (12%)</t>
  </si>
  <si>
    <t>Net Take-Home Check</t>
  </si>
  <si>
    <t>Total Employer Cost (+7.65%)</t>
  </si>
  <si>
    <t>TOTAL BURDEN</t>
  </si>
  <si>
    <t>Bi-Weekly Payroll Run</t>
  </si>
  <si>
    <t>🛠️ SUITECRATE CUSTOM BUSINESS SYSTEMS — ONE-TIME PAYMENT ($0/MONTH FOREVER)</t>
  </si>
  <si>
    <t>⚡ Click Here to Explore Live Interactive Demos &amp; Request a Free 48-Hour Custom Prototype at SuiteCrate.com →</t>
  </si>
  <si>
    <t>WHY 1,400+ US SMALL BUSINESSES UPGRADE FROM FREE SPREADSHEETS TO SUITECRATE OFFICE LAN SOFTWARE</t>
  </si>
  <si>
    <t>System ID</t>
  </si>
  <si>
    <t>Custom Software Suite (Web / Office LAN)</t>
  </si>
  <si>
    <t>Replaces Monthly Cloud SaaS</t>
  </si>
  <si>
    <t>1-Yr SaaS Cost ($)</t>
  </si>
  <si>
    <t>Starter One-Time</t>
  </si>
  <si>
    <t>Pro LAN One-Time</t>
  </si>
  <si>
    <t>Payback Period</t>
  </si>
  <si>
    <t>Live Demo &amp; Pricing Page</t>
  </si>
  <si>
    <t>SYS-07</t>
  </si>
  <si>
    <t>Nail Salon &amp; Spa POS, 60/40 Payroll &amp; Turn Board</t>
  </si>
  <si>
    <t>Boulevard / Vagaro / MangoMint</t>
  </si>
  <si>
    <t>3.2 Months (Rank #1)</t>
  </si>
  <si>
    <t>🔗 View Live Screens &amp; Demo →</t>
  </si>
  <si>
    <t>SYS-06</t>
  </si>
  <si>
    <t>Trucking Dispatch, IFTA Fuel Tax &amp; Driver Settlement</t>
  </si>
  <si>
    <t xml:space="preserve"> Samsara / Axon / McLeod TMS</t>
  </si>
  <si>
    <t>3.5 Months (Rank #2)</t>
  </si>
  <si>
    <t>SYS-02</t>
  </si>
  <si>
    <t>Multi-Warehouse Inventory, Barcode &amp; FIFO WMS</t>
  </si>
  <si>
    <t>Fishbowl / Cin7 / Katana Cloud</t>
  </si>
  <si>
    <t>2.8 Months (Rank #3)</t>
  </si>
  <si>
    <t>SYS-08</t>
  </si>
  <si>
    <t>Auto Repair Shop RO, DVI Inspection &amp; Parts POS</t>
  </si>
  <si>
    <t>Tekmetric / Shopmonkey / Mitchell1</t>
  </si>
  <si>
    <t>3.0 Months (Rank #4)</t>
  </si>
  <si>
    <t>SYS-09</t>
  </si>
  <si>
    <t>Rental Property (&lt;50 Doors) Schedule E &amp; CAM Suite</t>
  </si>
  <si>
    <t>AppFolio ($298/mo min) / Buildium</t>
  </si>
  <si>
    <t>3.8 Months (Rank #5)</t>
  </si>
  <si>
    <t>SYS-03</t>
  </si>
  <si>
    <t>Contractor Job Costing, AIA G702/G703 &amp; COI Suite</t>
  </si>
  <si>
    <t>AccuLynx / Buildertrend / Procore</t>
  </si>
  <si>
    <t>2.9 Months (Rank #6)</t>
  </si>
  <si>
    <t>SYS-04</t>
  </si>
  <si>
    <t>Manufacturing Multi-Level BOM, MRP &amp; Shop Floor</t>
  </si>
  <si>
    <t>Katana MRP / MRPeasy / NetSuite</t>
  </si>
  <si>
    <t>2.6 Months (Rank #7)</t>
  </si>
  <si>
    <t>⭐ SYS-05</t>
  </si>
  <si>
    <t>Bi-Weekly Time Clock, FLSA Overtime &amp; 1099 Payroll</t>
  </si>
  <si>
    <t>Gusto / ADP / Deputy Per-Seat</t>
  </si>
  <si>
    <t>3.6 Months (Rank #8)</t>
  </si>
  <si>
    <t>SYS-01</t>
  </si>
  <si>
    <t>Multi-Entity Accounting, Bank OCR &amp; Schedule C Tax</t>
  </si>
  <si>
    <t>QuickBooks Online Advanced ($235/mo)</t>
  </si>
  <si>
    <t>4.0 Months (Rank #9)</t>
  </si>
  <si>
    <t>SYS-10</t>
  </si>
  <si>
    <t>Private Medical / Chiropractic Clinic EHR &amp; Billing</t>
  </si>
  <si>
    <t>Athenahealth / SimplePractice / Kareo</t>
  </si>
  <si>
    <t>3.4 Months (Rank #10)</t>
  </si>
  <si>
    <t>AVERAGE</t>
  </si>
  <si>
    <t>Average 1-Year Savings vs. Cloud SaaS Subscriptions</t>
  </si>
  <si>
    <t>100% Self-Hosted / LAN Ownership</t>
  </si>
  <si>
    <t>~3.3 Months ROI</t>
  </si>
  <si>
    <t>100% Source Code Included</t>
  </si>
  <si>
    <t>🚀 WANT THIS EXCEL WORKBOOK TURNED INTO A MULTI-USER OFFICE LAN APP? CLICK HERE FOR YOUR 48-HOUR CUSTOM PROTOTYPE →</t>
  </si>
</sst>
</file>

<file path=xl/styles.xml><?xml version="1.0" encoding="utf-8"?>
<styleSheet xmlns="http://schemas.openxmlformats.org/spreadsheetml/2006/main">
  <numFmts count="4">
    <numFmt numFmtId="164" formatCode="$#,##0.00;($#,##0.00);&quot;-&quot;"/>
    <numFmt numFmtId="165" formatCode="0.0%"/>
    <numFmt numFmtId="166" formatCode="#,##0"/>
    <numFmt numFmtId="167" formatCode="yyyy-mm-dd"/>
  </numFmts>
  <fonts count="16">
    <!-- 0: Default 10pt Slate -->
    <font>
      <sz val="10"/>
      <color rgb="FF0F172A"/>
      <name val="Segoe UI"/>
      <family val="2"/>
    </font>
    <!-- 1: Hero Banner 14pt Bold White -->
    <font>
      <b/>
      <sz val="14"/>
      <color rgb="FFFFFFFF"/>
      <name val="Segoe UI"/>
      <family val="2"/>
    </font>
    <!-- 2: Sub Banner Link 10pt Bold Mint Underline -->
    <font>
      <b/>
      <u/>
      <sz val="10"/>
      <color rgb="FFA7F3D0"/>
      <name val="Segoe UI"/>
      <family val="2"/>
    </font>
    <!-- 3: Section Bar 10.5pt Bold Deep Indigo -->
    <font>
      <b/>
      <sz val="10.5"/>
      <color rgb="FF1E1B4B"/>
      <name val="Segoe UI"/>
      <family val="2"/>
    </font>
    <!-- 4: KPI Label 9pt Bold Slate -->
    <font>
      <b/>
      <sz val="9"/>
      <color rgb="FF475569"/>
      <name val="Segoe UI"/>
      <family val="2"/>
    </font>
    <!-- 5: KPI Value 13pt Bold Emerald -->
    <font>
      <b/>
      <sz val="13"/>
      <color rgb="FF047857"/>
      <name val="Segoe UI"/>
      <family val="2"/>
    </font>
    <!-- 6: KPI Value 13pt Bold Royal Blue -->
    <font>
      <b/>
      <sz val="13"/>
      <color rgb="FF1D4ED8"/>
      <name val="Segoe UI"/>
      <family val="2"/>
    </font>
    <!-- 7: KPI Value 13pt Bold Amber -->
    <font>
      <b/>
      <sz val="13"/>
      <color rgb="FFB45309"/>
      <name val="Segoe UI"/>
      <family val="2"/>
    </font>
    <!-- 8: KPI Value 13pt Bold Indigo -->
    <font>
      <b/>
      <sz val="13"/>
      <color rgb="FF4338CA"/>
      <name val="Segoe UI"/>
      <family val="2"/>
    </font>
    <!-- 9: Table Header 10pt Bold White -->
    <font>
      <b/>
      <sz val="10"/>
      <color rgb="FFFFFFFF"/>
      <name val="Segoe UI"/>
      <family val="2"/>
    </font>
    <!-- 10: Bold 10pt Dark Slate -->
    <font>
      <b/>
      <sz val="10"/>
      <color rgb="FF0F172A"/>
      <name val="Segoe UI"/>
      <family val="2"/>
    </font>
    <!-- 11: Bold 10pt Emerald Formula/Total -->
    <font>
      <b/>
      <sz val="10"/>
      <color rgb="FF065F46"/>
      <name val="Segoe UI"/>
      <family val="2"/>
    </font>
    <!-- 12: Bold 10pt Indigo Pct -->
    <font>
      <b/>
      <sz val="10"/>
      <color rgb="FF4338CA"/>
      <name val="Segoe UI"/>
      <family val="2"/>
    </font>
    <!-- 13: Badge OK 9pt Bold Green -->
    <font>
      <b/>
      <sz val="9"/>
      <color rgb="FF166534"/>
      <name val="Segoe UI"/>
      <family val="2"/>
    </font>
    <!-- 14: Badge Warn 9pt Bold Amber -->
    <font>
      <b/>
      <sz val="9"/>
      <color rgb="FF92400E"/>
      <name val="Segoe UI"/>
      <family val="2"/>
    </font>
    <!-- 15: Hyperlink / Upsell CTA -->
    <font>
      <b/>
      <u/>
      <sz val="10.5"/>
      <color rgb="FFFDE047"/>
      <name val="Segoe UI"/>
      <family val="2"/>
    </font>
  </fonts>
  <fills count="18">
    <!-- 0 & 1 are reserved by Excel -->
    <fill>
      <patternFill patternType="none"/>
    </fill>
    <fill>
      <patternFill patternType="gray125"/>
    </fill>
    <!-- 2: Hero Navy #0F172A -->
    <fill>
      <patternFill patternType="solid">
        <fgColor rgb="FF0F172A"/>
        <bgColor indexed="64"/>
      </patternFill>
    </fill>
    <!-- 3: Sub Banner Emerald #065F46 -->
    <fill>
      <patternFill patternType="solid">
        <fgColor rgb="FF065F46"/>
        <bgColor indexed="64"/>
      </patternFill>
    </fill>
    <!-- 4: Section Bar Indigo #E0E7FF -->
    <fill>
      <patternFill patternType="solid">
        <fgColor rgb="FFE0E7FF"/>
        <bgColor indexed="64"/>
      </patternFill>
    </fill>
    <!-- 5: KPI Label #F1F5F9 -->
    <fill>
      <patternFill patternType="solid">
        <fgColor rgb="FFF1F5F9"/>
        <bgColor indexed="64"/>
      </patternFill>
    </fill>
    <!-- 6: KPI Emerald #ECFDF5 -->
    <fill>
      <patternFill patternType="solid">
        <fgColor rgb="FFECFDF5"/>
        <bgColor indexed="64"/>
      </patternFill>
    </fill>
    <!-- 7: KPI Blue #EFF6FF -->
    <fill>
      <patternFill patternType="solid">
        <fgColor rgb="FFEFF6FF"/>
        <bgColor indexed="64"/>
      </patternFill>
    </fill>
    <!-- 8: KPI Amber #FFFBEB -->
    <fill>
      <patternFill patternType="solid">
        <fgColor rgb="FFFFFBEB"/>
        <bgColor indexed="64"/>
      </patternFill>
    </fill>
    <!-- 9: KPI Indigo #EEF2FF -->
    <fill>
      <patternFill patternType="solid">
        <fgColor rgb="FFEEF2FF"/>
        <bgColor indexed="64"/>
      </patternFill>
    </fill>
    <!-- 10: Table Header #1E293B -->
    <fill>
      <patternFill patternType="solid">
        <fgColor rgb="FF1E293B"/>
        <bgColor indexed="64"/>
      </patternFill>
    </fill>
    <!-- 11: Zebra Stripe #F8FAFC -->
    <fill>
      <patternFill patternType="solid">
        <fgColor rgb="FFF8FAFC"/>
        <bgColor indexed="64"/>
      </patternFill>
    </fill>
    <!-- 12: Input Cream #FEFCE8 -->
    <fill>
      <patternFill patternType="solid">
        <fgColor rgb="FFFEFCE8"/>
        <bgColor indexed="64"/>
      </patternFill>
    </fill>
    <!-- 13: Total Slate #E2E8F0 -->
    <fill>
      <patternFill patternType="solid">
        <fgColor rgb="FFE2E8F0"/>
        <bgColor indexed="64"/>
      </patternFill>
    </fill>
    <!-- 14: Total Emerald #D1FAE5 -->
    <fill>
      <patternFill patternType="solid">
        <fgColor rgb="FFD1FAE5"/>
        <bgColor indexed="64"/>
      </patternFill>
    </fill>
    <!-- 15: Badge OK #DCFCE7 -->
    <fill>
      <patternFill patternType="solid">
        <fgColor rgb="FFDCFCE7"/>
        <bgColor indexed="64"/>
      </patternFill>
    </fill>
    <!-- 16: Badge Warn #FEF3C7 -->
    <fill>
      <patternFill patternType="solid">
        <fgColor rgb="FFFEF3C7"/>
        <bgColor indexed="64"/>
      </patternFill>
    </fill>
    <!-- 17: Upsell CTA #312E81 -->
    <fill>
      <patternFill patternType="solid">
        <fgColor rgb="FF312E81"/>
        <bgColor indexed="64"/>
      </patternFill>
    </fill>
  </fills>
  <borders count="6">
    <!-- 0: None -->
    <border>
      <left/>
      <right/>
      <top/>
      <bottom/>
      <diagonal/>
    </border>
    <!-- 1: Thin Data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!-- 2: Section Header Bottom Medium Indigo -->
    <border>
      <left/>
      <right/>
      <top style="thin">
        <color rgb="FFC7D2FE"/>
      </top>
      <bottom style="medium">
        <color rgb="FF4F46E5"/>
      </bottom>
      <diagonal/>
    </border>
    <!-- 3: Table Header Border -->
    <border>
      <left style="thin">
        <color rgb="FF334155"/>
      </left>
      <right style="thin">
        <color rgb="FF334155"/>
      </right>
      <top style="thin">
        <color rgb="FF0F172A"/>
      </top>
      <bottom style="medium">
        <color rgb="FF0F172A"/>
      </bottom>
      <diagonal/>
    </border>
    <!-- 4: Accounting Total Double Bottom Border -->
    <border>
      <left style="thin">
        <color rgb="FF94A3B8"/>
      </left>
      <right style="thin">
        <color rgb="FF94A3B8"/>
      </right>
      <top style="thin">
        <color rgb="FF0F172A"/>
      </top>
      <bottom style="double">
        <color rgb="FF0F172A"/>
      </bottom>
      <diagonal/>
    </border>
    <!-- 5: KPI Card Border -->
    <border>
      <left style="thin">
        <color rgb="FF94A3B8"/>
      </left>
      <right style="thin">
        <color rgb="FF94A3B8"/>
      </right>
      <top style="thin">
        <color rgb="FF94A3B8"/>
      </top>
      <bottom style="medium">
        <color rgb="FF0F172A"/>
      </bottom>
      <diagonal/>
    </border>
  </borders>
  <cellStyleXfs count="1">
    <xf numFmtId="0" fontId="0" fillId="0" borderId="0"/>
  </cellStyleXfs>
  <cellXfs count="31">
    <!-- 0: STYLE_DEFAULT -->
    <xf numFmtId="0" fontId="0" fillId="0" borderId="0" xfId="0" applyAlignment="1">
      <alignment vertical="center"/>
    </xf>
    <!-- 1: STYLE_HERO_BANNER -->
    <xf numFmtId="0" fontId="1" fillId="2" borderId="0" xfId="0" applyFont="1" applyFill="1" applyAlignment="1">
      <alignment horizontal="left" vertical="center" indent="1"/>
    </xf>
    <!-- 2: STYLE_SUB_BANNER_LINK -->
    <xf numFmtId="0" fontId="2" fillId="3" borderId="0" xfId="0" applyFont="1" applyFill="1" applyAlignment="1">
      <alignment horizontal="left" vertical="center" indent="1"/>
    </xf>
    <!-- 3: STYLE_SECTION_BAR -->
    <xf numFmtId="0" fontId="3" fillId="4" borderId="2" xfId="0" applyFont="1" applyFill="1" applyBorder="1" applyAlignment="1">
      <alignment horizontal="left" vertical="center"/>
    </xf>
    <!-- 4: STYLE_KPI_LABEL -->
    <xf numFmtId="0" fontId="4" fillId="5" borderId="1" xfId="0" applyFont="1" applyFill="1" applyBorder="1" applyAlignment="1">
      <alignment horizontal="center" vertical="center"/>
    </xf>
    <!-- 5: STYLE_KPI_CURR_EMERALD -->
    <xf numFmtId="164" fontId="5" fillId="6" borderId="5" xfId="0" applyNumberFormat="1" applyFont="1" applyFill="1" applyBorder="1" applyAlignment="1">
      <alignment horizontal="center" vertical="center"/>
    </xf>
    <!-- 6: STYLE_KPI_CURR_BLUE -->
    <xf numFmtId="164" fontId="6" fillId="7" borderId="5" xfId="0" applyNumberFormat="1" applyFont="1" applyFill="1" applyBorder="1" applyAlignment="1">
      <alignment horizontal="center" vertical="center"/>
    </xf>
    <!-- 7: STYLE_KPI_CURR_AMBER -->
    <xf numFmtId="164" fontId="7" fillId="8" borderId="5" xfId="0" applyNumberFormat="1" applyFont="1" applyFill="1" applyBorder="1" applyAlignment="1">
      <alignment horizontal="center" vertical="center"/>
    </xf>
    <!-- 8: STYLE_KPI_PCT_INDIGO -->
    <xf numFmtId="165" fontId="8" fillId="9" borderId="5" xfId="0" applyNumberFormat="1" applyFont="1" applyFill="1" applyBorder="1" applyAlignment="1">
      <alignment horizontal="center" vertical="center"/>
    </xf>
    <!-- 9: STYLE_TH_LEFT -->
    <xf numFmtId="0" fontId="9" fillId="10" borderId="3" xfId="0" applyFont="1" applyFill="1" applyBorder="1" applyAlignment="1">
      <alignment horizontal="left" vertical="center" wrapText="1"/>
    </xf>
    <!-- 10: STYLE_TH_RIGHT -->
    <xf numFmtId="0" fontId="9" fillId="10" borderId="3" xfId="0" applyFont="1" applyFill="1" applyBorder="1" applyAlignment="1">
      <alignment horizontal="right" vertical="center" wrapText="1"/>
    </xf>
    <!-- 11: STYLE_TEXT -->
    <xf numFmtId="0" fontId="0" fillId="0" borderId="1" xfId="0" applyFont="1" applyBorder="1" applyAlignment="1">
      <alignment horizontal="left" vertical="center"/>
    </xf>
    <!-- 12: STYLE_TEXT_ALT -->
    <xf numFmtId="0" fontId="0" fillId="11" borderId="1" xfId="0" applyFont="1" applyFill="1" applyBorder="1" applyAlignment="1">
      <alignment horizontal="left" vertical="center"/>
    </xf>
    <!-- 13: STYLE_CODE -->
    <xf numFmtId="0" fontId="10" fillId="0" borderId="1" xfId="0" applyFont="1" applyBorder="1" applyAlignment="1">
      <alignment horizontal="center" vertical="center"/>
    </xf>
    <!-- 14: STYLE_CODE_ALT -->
    <xf numFmtId="0" fontId="10" fillId="11" borderId="1" xfId="0" applyFont="1" applyFill="1" applyBorder="1" applyAlignment="1">
      <alignment horizontal="center" vertical="center"/>
    </xf>
    <!-- 15: STYLE_CURR -->
    <xf numFmtId="164" fontId="0" fillId="0" borderId="1" xfId="0" applyNumberFormat="1" applyFont="1" applyBorder="1" applyAlignment="1">
      <alignment horizontal="right" vertical="center"/>
    </xf>
    <!-- 16: STYLE_CURR_ALT -->
    <xf numFmtId="164" fontId="0" fillId="11" borderId="1" xfId="0" applyNumberFormat="1" applyFont="1" applyFill="1" applyBorder="1" applyAlignment="1">
      <alignment horizontal="right" vertical="center"/>
    </xf>
    <!-- 17: STYLE_CURR_INPUT -->
    <xf numFmtId="164" fontId="10" fillId="12" borderId="1" xfId="0" applyNumberFormat="1" applyFont="1" applyFill="1" applyBorder="1" applyAlignment="1">
      <alignment horizontal="right" vertical="center"/>
    </xf>
    <!-- 18: STYLE_CURR_FORMULA -->
    <xf numFmtId="164" fontId="11" fillId="6" borderId="1" xfId="0" applyNumberFormat="1" applyFont="1" applyFill="1" applyBorder="1" applyAlignment="1">
      <alignment horizontal="right" vertical="center"/>
    </xf>
    <!-- 19: STYLE_PCT -->
    <xf numFmtId="165" fontId="12" fillId="0" borderId="1" xfId="0" applyNumberFormat="1" applyFont="1" applyBorder="1" applyAlignment="1">
      <alignment horizontal="right" vertical="center"/>
    </xf>
    <!-- 20: STYLE_PCT_ALT -->
    <xf numFmtId="165" fontId="12" fillId="11" borderId="1" xfId="0" applyNumberFormat="1" applyFont="1" applyFill="1" applyBorder="1" applyAlignment="1">
      <alignment horizontal="right" vertical="center"/>
    </xf>
    <!-- 21: STYLE_INT -->
    <xf numFmtId="166" fontId="0" fillId="0" borderId="1" xfId="0" applyNumberFormat="1" applyFont="1" applyBorder="1" applyAlignment="1">
      <alignment horizontal="right" vertical="center"/>
    </xf>
    <!-- 22: STYLE_INT_ALT -->
    <xf numFmtId="166" fontId="0" fillId="11" borderId="1" xfId="0" applyNumberFormat="1" applyFont="1" applyFill="1" applyBorder="1" applyAlignment="1">
      <alignment horizontal="right" vertical="center"/>
    </xf>
    <!-- 23: STYLE_TOTAL_LABEL -->
    <xf numFmtId="0" fontId="10" fillId="13" borderId="4" xfId="0" applyFont="1" applyFill="1" applyBorder="1" applyAlignment="1">
      <alignment horizontal="left" vertical="center"/>
    </xf>
    <!-- 24: STYLE_TOTAL_CURR -->
    <xf numFmtId="164" fontId="11" fillId="14" borderId="4" xfId="0" applyNumberFormat="1" applyFont="1" applyFill="1" applyBorder="1" applyAlignment="1">
      <alignment horizontal="right" vertical="center"/>
    </xf>
    <!-- 25: STYLE_TOTAL_INT -->
    <xf numFmtId="166" fontId="10" fillId="13" borderId="4" xfId="0" applyNumberFormat="1" applyFont="1" applyFill="1" applyBorder="1" applyAlignment="1">
      <alignment horizontal="right" vertical="center"/>
    </xf>
    <!-- 26: STYLE_TOTAL_PCT -->
    <xf numFmtId="165" fontId="12" fillId="13" borderId="4" xfId="0" applyNumberFormat="1" applyFont="1" applyFill="1" applyBorder="1" applyAlignment="1">
      <alignment horizontal="right" vertical="center"/>
    </xf>
    <!-- 27: STYLE_BADGE_OK -->
    <xf numFmtId="0" fontId="13" fillId="15" borderId="1" xfId="0" applyFont="1" applyFill="1" applyBorder="1" applyAlignment="1">
      <alignment horizontal="center" vertical="center"/>
    </xf>
    <!-- 28: STYLE_BADGE_WARN -->
    <xf numFmtId="0" fontId="14" fillId="16" borderId="1" xfId="0" applyFont="1" applyFill="1" applyBorder="1" applyAlignment="1">
      <alignment horizontal="center" vertical="center"/>
    </xf>
    <!-- 29: STYLE_UPSELL_CTA -->
    <xf numFmtId="0" fontId="15" fillId="17" borderId="0" xfId="0" applyFont="1" applyFill="1" applyAlignment="1">
      <alignment horizontal="center" vertical="center"/>
    </xf>
    <!-- 30: STYLE_LINK --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sheets/time-card-and-overtime-calculator" TargetMode="External"/>
  <Relationship Id="rId2" Type="http://schemas.openxmlformats.org/officeDocument/2006/relationships/hyperlink" Target="https://suitecrate.com/custom-systems/employee-time-clock-payroll-software" TargetMode="Externa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sheets/time-card-and-overtime-calculator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custom-systems?ref=xlsx_tab4&amp;sys=SYS-05" TargetMode="External"/>
  <Relationship Id="rId2" Type="http://schemas.openxmlformats.org/officeDocument/2006/relationships/hyperlink" Target="https://suitecrate.com/custom-systems/nail-salon-spa-pos-software" TargetMode="External"/>
  <Relationship Id="rId3" Type="http://schemas.openxmlformats.org/officeDocument/2006/relationships/hyperlink" Target="https://suitecrate.com/custom-systems/trucking-freight-dispatch-software" TargetMode="External"/>
  <Relationship Id="rId4" Type="http://schemas.openxmlformats.org/officeDocument/2006/relationships/hyperlink" Target="https://suitecrate.com/custom-systems/inventory-warehouse-software" TargetMode="External"/>
  <Relationship Id="rId5" Type="http://schemas.openxmlformats.org/officeDocument/2006/relationships/hyperlink" Target="https://suitecrate.com/custom-systems/auto-repair-shop-software" TargetMode="External"/>
  <Relationship Id="rId6" Type="http://schemas.openxmlformats.org/officeDocument/2006/relationships/hyperlink" Target="https://suitecrate.com/custom-systems/property-rental-management-software" TargetMode="External"/>
  <Relationship Id="rId7" Type="http://schemas.openxmlformats.org/officeDocument/2006/relationships/hyperlink" Target="https://suitecrate.com/custom-systems/contractor-field-service-software" TargetMode="External"/>
  <Relationship Id="rId8" Type="http://schemas.openxmlformats.org/officeDocument/2006/relationships/hyperlink" Target="https://suitecrate.com/custom-systems/manufacturing-mrp-software" TargetMode="External"/>
  <Relationship Id="rId9" Type="http://schemas.openxmlformats.org/officeDocument/2006/relationships/hyperlink" Target="https://suitecrate.com/custom-systems/employee-time-clock-payroll-software" TargetMode="External"/>
  <Relationship Id="rId10" Type="http://schemas.openxmlformats.org/officeDocument/2006/relationships/hyperlink" Target="https://suitecrate.com/custom-systems/accounting-bookkeeping-software" TargetMode="External"/>
  <Relationship Id="rId11" Type="http://schemas.openxmlformats.org/officeDocument/2006/relationships/hyperlink" Target="https://suitecrate.com/custom-systems/clinic-ehr-practice-software" TargetMode="External"/>
  <Relationship Id="rId12" Type="http://schemas.openxmlformats.org/officeDocument/2006/relationships/hyperlink" Target="https://suitecrate.com/custom-systems?ref=xlsx_bottom_cta&amp;sys=SYS-05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172A"/>
  </sheetPr>
  <sheetViews>
    <sheetView tabSelected="1" showGridLines="1" workbookViewId="0">
      <pane ySplit="8" topLeftCell="A9" activePane="bottomLeft" state="frozen"/>
      <selection pane="bottomLeft" activeCell="A9" sqref="A9"/>
    </sheetView>
  </sheetViews>
  <sheetFormatPr defaultRowHeight="21"/>
  <cols>
    <col min="1" max="1" width="14.00" customWidth="1"/>
    <col min="2" max="2" width="26.00" customWidth="1"/>
    <col min="3" max="3" width="20.00" customWidth="1"/>
    <col min="4" max="4" width="15.00" customWidth="1"/>
    <col min="5" max="5" width="15.00" customWidth="1"/>
    <col min="6" max="6" width="16.00" customWidth="1"/>
    <col min="7" max="7" width="16.00" customWidth="1"/>
    <col min="8" max="8" width="16.00" customWidth="1"/>
    <col min="9" max="9" width="18.00" customWidth="1"/>
  </cols>
  <sheetData>
    <row r="1" ht="34.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0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20.0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  <c r="G4" s="4"/>
      <c r="H4" s="4"/>
      <c r="I4" s="4"/>
    </row>
    <row r="5" ht="30.0" customHeight="1">
      <c r="A5" s="6">
        <f>D14+E14</f>
        <v>424.5</v>
      </c>
      <c r="B5" s="7">
        <f>H14</f>
        <v>1473.75</v>
      </c>
      <c r="C5" s="5">
        <f>I14</f>
        <v>11383.75</v>
      </c>
      <c r="D5" s="5"/>
      <c r="E5" s="8">
        <f>E14/(D14+E14)</f>
        <v>0.0883</v>
      </c>
      <c r="F5" s="8"/>
      <c r="G5" s="5"/>
      <c r="H5" s="5"/>
      <c r="I5" s="5"/>
    </row>
    <row r="7" ht="24.0" customHeight="1">
      <c r="A7" s="3" t="s">
        <v>6</v>
      </c>
      <c r="B7" s="3"/>
      <c r="C7" s="3"/>
      <c r="D7" s="3"/>
      <c r="E7" s="3"/>
      <c r="F7" s="3"/>
      <c r="G7" s="3"/>
      <c r="H7" s="3"/>
      <c r="I7" s="3"/>
    </row>
    <row r="8" ht="26.0" customHeight="1">
      <c r="A8" s="9" t="s">
        <v>7</v>
      </c>
      <c r="B8" s="9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</row>
    <row r="9" ht="22.0" customHeight="1">
      <c r="A9" s="13" t="s">
        <v>16</v>
      </c>
      <c r="B9" s="11" t="s">
        <v>17</v>
      </c>
      <c r="C9" s="11" t="s">
        <v>18</v>
      </c>
      <c r="D9" s="21">
        <v>80</v>
      </c>
      <c r="E9" s="21">
        <v>12</v>
      </c>
      <c r="F9" s="17">
        <v>28</v>
      </c>
      <c r="G9" s="18">
        <f>D9*F9</f>
        <v>2240</v>
      </c>
      <c r="H9" s="18">
        <f>E9*F9*1.5</f>
        <v>504</v>
      </c>
      <c r="I9" s="18">
        <f>G9+H9</f>
        <v>2744</v>
      </c>
    </row>
    <row r="10" ht="22.0" customHeight="1">
      <c r="A10" s="14" t="s">
        <v>19</v>
      </c>
      <c r="B10" s="12" t="s">
        <v>20</v>
      </c>
      <c r="C10" s="12" t="s">
        <v>21</v>
      </c>
      <c r="D10" s="22">
        <v>80</v>
      </c>
      <c r="E10" s="22">
        <v>4</v>
      </c>
      <c r="F10" s="17">
        <v>25</v>
      </c>
      <c r="G10" s="18">
        <f>D10*F10</f>
        <v>2000</v>
      </c>
      <c r="H10" s="18">
        <f>E10*F10*1.5</f>
        <v>150</v>
      </c>
      <c r="I10" s="18">
        <f>G10+H10</f>
        <v>2150</v>
      </c>
    </row>
    <row r="11" ht="22.0" customHeight="1">
      <c r="A11" s="13" t="s">
        <v>22</v>
      </c>
      <c r="B11" s="11" t="s">
        <v>23</v>
      </c>
      <c r="C11" s="11" t="s">
        <v>24</v>
      </c>
      <c r="D11" s="21">
        <v>80</v>
      </c>
      <c r="E11" s="21">
        <v>9.5</v>
      </c>
      <c r="F11" s="17">
        <v>22</v>
      </c>
      <c r="G11" s="18">
        <f>D11*F11</f>
        <v>1760</v>
      </c>
      <c r="H11" s="18">
        <f>E11*F11*1.5</f>
        <v>313.5</v>
      </c>
      <c r="I11" s="18">
        <f>G11+H11</f>
        <v>2073.5</v>
      </c>
    </row>
    <row r="12" ht="22.0" customHeight="1">
      <c r="A12" s="14" t="s">
        <v>25</v>
      </c>
      <c r="B12" s="12" t="s">
        <v>26</v>
      </c>
      <c r="C12" s="12" t="s">
        <v>27</v>
      </c>
      <c r="D12" s="22">
        <v>75</v>
      </c>
      <c r="E12" s="22">
        <v>0</v>
      </c>
      <c r="F12" s="17">
        <v>21</v>
      </c>
      <c r="G12" s="18">
        <f>D12*F12</f>
        <v>1575</v>
      </c>
      <c r="H12" s="18">
        <f>E12*F12*1.5</f>
        <v>0</v>
      </c>
      <c r="I12" s="18">
        <f>G12+H12</f>
        <v>1575</v>
      </c>
    </row>
    <row r="13" ht="22.0" customHeight="1">
      <c r="A13" s="13" t="s">
        <v>28</v>
      </c>
      <c r="B13" s="11" t="s">
        <v>29</v>
      </c>
      <c r="C13" s="11" t="s">
        <v>30</v>
      </c>
      <c r="D13" s="21">
        <v>72</v>
      </c>
      <c r="E13" s="21">
        <v>12</v>
      </c>
      <c r="F13" s="17">
        <v>27.5</v>
      </c>
      <c r="G13" s="18">
        <f>D13*F13</f>
        <v>1980</v>
      </c>
      <c r="H13" s="18">
        <f>E13*F13*1.5</f>
        <v>495</v>
      </c>
      <c r="I13" s="18">
        <f>G13+H13</f>
        <v>2475</v>
      </c>
    </row>
    <row r="14" ht="25.0" customHeight="1">
      <c r="A14" s="23" t="s">
        <v>31</v>
      </c>
      <c r="B14" s="23" t="s">
        <v>32</v>
      </c>
      <c r="C14" s="23" t="s">
        <v>33</v>
      </c>
      <c r="D14" s="25">
        <f>SUM(D9:D13)</f>
        <v>387</v>
      </c>
      <c r="E14" s="25">
        <f>SUM(E9:E13)</f>
        <v>37.5</v>
      </c>
      <c r="F14" s="24">
        <f>AVERAGE(F9:F13)</f>
        <v>24.7</v>
      </c>
      <c r="G14" s="24">
        <f>SUM(G9:G13)</f>
        <v>9555</v>
      </c>
      <c r="H14" s="24">
        <f>SUM(H9:H13)</f>
        <v>1462.5</v>
      </c>
      <c r="I14" s="24">
        <f>SUM(I9:I13)</f>
        <v>11017.5</v>
      </c>
    </row>
    <row r="16" ht="28.0" customHeight="1">
      <c r="A16" s="29" t="s">
        <v>34</v>
      </c>
      <c r="B16" s="29"/>
      <c r="C16" s="29"/>
      <c r="D16" s="29"/>
      <c r="E16" s="29"/>
      <c r="F16" s="29"/>
      <c r="G16" s="29"/>
      <c r="H16" s="29"/>
      <c r="I16" s="29"/>
    </row>
  </sheetData>
  <mergeCells count="8">
    <mergeCell ref="A1:I1"/>
    <mergeCell ref="A2:I2"/>
    <mergeCell ref="C4:D4"/>
    <mergeCell ref="C5:D5"/>
    <mergeCell ref="E4:F4"/>
    <mergeCell ref="E5:F5"/>
    <mergeCell ref="A7:I7"/>
    <mergeCell ref="A16:I16"/>
  </mergeCells>
  <hyperlinks>
    <hyperlink ref="A2" r:id="rId1"/>
    <hyperlink ref="A16" r:id="rId2"/>
  </hyperlinks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59669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4.00" customWidth="1"/>
    <col min="2" max="2" width="28.00" customWidth="1"/>
    <col min="3" max="3" width="22.00" customWidth="1"/>
    <col min="4" max="4" width="16.00" customWidth="1"/>
    <col min="5" max="5" width="18.00" customWidth="1"/>
    <col min="6" max="6" width="18.00" customWidth="1"/>
    <col min="7" max="7" width="18.00" customWidth="1"/>
    <col min="8" max="8" width="22.00" customWidth="1"/>
  </cols>
  <sheetData>
    <row r="1" ht="32.0" customHeight="1">
      <c r="A1" s="1" t="s">
        <v>35</v>
      </c>
      <c r="B1" s="1"/>
      <c r="C1" s="1"/>
      <c r="D1" s="1"/>
      <c r="E1" s="1"/>
      <c r="F1" s="1"/>
      <c r="G1" s="1"/>
      <c r="H1" s="1"/>
    </row>
    <row r="2" ht="23.0" customHeight="1">
      <c r="A2" s="2" t="s">
        <v>36</v>
      </c>
      <c r="B2" s="2"/>
      <c r="C2" s="2"/>
      <c r="D2" s="2"/>
      <c r="E2" s="2"/>
      <c r="F2" s="2"/>
      <c r="G2" s="2"/>
      <c r="H2" s="2"/>
    </row>
    <row r="4" ht="26.0" customHeight="1">
      <c r="A4" s="9" t="s">
        <v>37</v>
      </c>
      <c r="B4" s="9" t="s">
        <v>38</v>
      </c>
      <c r="C4" s="9" t="s">
        <v>39</v>
      </c>
      <c r="D4" s="9" t="s">
        <v>40</v>
      </c>
      <c r="E4" s="10" t="s">
        <v>41</v>
      </c>
      <c r="F4" s="10" t="s">
        <v>42</v>
      </c>
      <c r="G4" s="10" t="s">
        <v>43</v>
      </c>
      <c r="H4" s="9" t="s">
        <v>44</v>
      </c>
    </row>
    <row r="5" ht="22.0" customHeight="1">
      <c r="A5" s="13" t="s">
        <v>45</v>
      </c>
      <c r="B5" s="11" t="s">
        <v>46</v>
      </c>
      <c r="C5" s="11" t="s">
        <v>47</v>
      </c>
      <c r="D5" s="27" t="s">
        <v>48</v>
      </c>
      <c r="E5" s="17">
        <v>4200</v>
      </c>
      <c r="F5" s="17">
        <v>5600</v>
      </c>
      <c r="G5" s="18">
        <f>E5+F5</f>
        <v>9800</v>
      </c>
      <c r="H5" s="28" t="s">
        <v>49</v>
      </c>
    </row>
    <row r="6" ht="22.0" customHeight="1">
      <c r="A6" s="14" t="s">
        <v>50</v>
      </c>
      <c r="B6" s="12" t="s">
        <v>51</v>
      </c>
      <c r="C6" s="12" t="s">
        <v>52</v>
      </c>
      <c r="D6" s="27" t="s">
        <v>48</v>
      </c>
      <c r="E6" s="17">
        <v>3500</v>
      </c>
      <c r="F6" s="17">
        <v>3500</v>
      </c>
      <c r="G6" s="18">
        <f>E6+F6</f>
        <v>7000</v>
      </c>
      <c r="H6" s="27" t="s">
        <v>53</v>
      </c>
    </row>
    <row r="7" ht="22.0" customHeight="1">
      <c r="A7" s="13" t="s">
        <v>54</v>
      </c>
      <c r="B7" s="11" t="s">
        <v>55</v>
      </c>
      <c r="C7" s="11" t="s">
        <v>56</v>
      </c>
      <c r="D7" s="28" t="s">
        <v>57</v>
      </c>
      <c r="E7" s="17">
        <v>850</v>
      </c>
      <c r="F7" s="17">
        <v>600</v>
      </c>
      <c r="G7" s="18">
        <f>E7+F7</f>
        <v>1450</v>
      </c>
      <c r="H7" s="28" t="s">
        <v>58</v>
      </c>
    </row>
    <row r="8" ht="22.0" customHeight="1">
      <c r="A8" s="14" t="s">
        <v>59</v>
      </c>
      <c r="B8" s="12" t="s">
        <v>60</v>
      </c>
      <c r="C8" s="12" t="s">
        <v>61</v>
      </c>
      <c r="D8" s="27" t="s">
        <v>48</v>
      </c>
      <c r="E8" s="17">
        <v>1800</v>
      </c>
      <c r="F8" s="17">
        <v>2400</v>
      </c>
      <c r="G8" s="18">
        <f>E8+F8</f>
        <v>4200</v>
      </c>
      <c r="H8" s="28" t="s">
        <v>49</v>
      </c>
    </row>
    <row r="9" ht="22.0" customHeight="1">
      <c r="A9" s="13" t="s">
        <v>62</v>
      </c>
      <c r="B9" s="11" t="s">
        <v>63</v>
      </c>
      <c r="C9" s="11" t="s">
        <v>56</v>
      </c>
      <c r="D9" s="27" t="s">
        <v>48</v>
      </c>
      <c r="E9" s="17">
        <v>240</v>
      </c>
      <c r="F9" s="17">
        <v>210</v>
      </c>
      <c r="G9" s="18">
        <f>E9+F9</f>
        <v>450</v>
      </c>
      <c r="H9" s="27" t="s">
        <v>64</v>
      </c>
    </row>
    <row r="10" ht="25.0" customHeight="1">
      <c r="A10" s="23" t="s">
        <v>65</v>
      </c>
      <c r="B10" s="23" t="s">
        <v>66</v>
      </c>
      <c r="C10" s="23" t="s">
        <v>67</v>
      </c>
      <c r="D10" s="23" t="s">
        <v>68</v>
      </c>
      <c r="E10" s="24">
        <f>SUM(E5:E9)</f>
        <v>10590</v>
      </c>
      <c r="F10" s="24">
        <f>SUM(F5:F9)</f>
        <v>12310</v>
      </c>
      <c r="G10" s="24">
        <f>SUM(G5:G9)</f>
        <v>22900</v>
      </c>
      <c r="H10" s="23" t="s">
        <v>69</v>
      </c>
    </row>
  </sheetData>
  <mergeCells count="2">
    <mergeCell ref="A1:H1"/>
    <mergeCell ref="A2:H2"/>
  </mergeCells>
  <hyperlinks>
    <hyperlink ref="A2" r:id="rId1"/>
  </hyperlinks>
  <pageMargins left="0.5" right="0.5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284C7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26.00" customWidth="1"/>
    <col min="3" max="3" width="18.00" customWidth="1"/>
    <col min="4" max="4" width="18.00" customWidth="1"/>
    <col min="5" max="5" width="18.00" customWidth="1"/>
    <col min="6" max="6" width="18.00" customWidth="1"/>
    <col min="7" max="7" width="18.00" customWidth="1"/>
  </cols>
  <sheetData>
    <row r="1" ht="32.0" customHeight="1">
      <c r="A1" s="1" t="s">
        <v>70</v>
      </c>
      <c r="B1" s="1"/>
      <c r="C1" s="1"/>
      <c r="D1" s="1"/>
      <c r="E1" s="1"/>
      <c r="F1" s="1"/>
      <c r="G1" s="1"/>
    </row>
    <row r="2" ht="23.0" customHeight="1">
      <c r="A2" s="3" t="s">
        <v>71</v>
      </c>
      <c r="B2" s="3"/>
      <c r="C2" s="3"/>
      <c r="D2" s="3"/>
      <c r="E2" s="3"/>
      <c r="F2" s="3"/>
      <c r="G2" s="3"/>
    </row>
    <row r="4" ht="26.0" customHeight="1">
      <c r="A4" s="9" t="s">
        <v>72</v>
      </c>
      <c r="B4" s="9" t="s">
        <v>8</v>
      </c>
      <c r="C4" s="10" t="s">
        <v>73</v>
      </c>
      <c r="D4" s="10" t="s">
        <v>74</v>
      </c>
      <c r="E4" s="10" t="s">
        <v>75</v>
      </c>
      <c r="F4" s="10" t="s">
        <v>76</v>
      </c>
      <c r="G4" s="10" t="s">
        <v>77</v>
      </c>
    </row>
    <row r="5" ht="22.0" customHeight="1">
      <c r="A5" s="13" t="s">
        <v>16</v>
      </c>
      <c r="B5" s="11" t="s">
        <v>17</v>
      </c>
      <c r="C5" s="17">
        <v>2744</v>
      </c>
      <c r="D5" s="18">
        <f>ROUND(C5*0.0765,2)</f>
        <v>209.92</v>
      </c>
      <c r="E5" s="18">
        <f>ROUND(C5*0.12,2)</f>
        <v>329.28</v>
      </c>
      <c r="F5" s="18">
        <f>C5-D5-E5</f>
        <v>2204.8</v>
      </c>
      <c r="G5" s="18">
        <f>C5+D5</f>
        <v>2953.92</v>
      </c>
    </row>
    <row r="6" ht="22.0" customHeight="1">
      <c r="A6" s="14" t="s">
        <v>19</v>
      </c>
      <c r="B6" s="12" t="s">
        <v>20</v>
      </c>
      <c r="C6" s="17">
        <v>2150</v>
      </c>
      <c r="D6" s="18">
        <f>ROUND(C6*0.0765,2)</f>
        <v>164.48</v>
      </c>
      <c r="E6" s="18">
        <f>ROUND(C6*0.12,2)</f>
        <v>258</v>
      </c>
      <c r="F6" s="18">
        <f>C6-D6-E6</f>
        <v>1727.52</v>
      </c>
      <c r="G6" s="18">
        <f>C6+D6</f>
        <v>2314.48</v>
      </c>
    </row>
    <row r="7" ht="22.0" customHeight="1">
      <c r="A7" s="13" t="s">
        <v>22</v>
      </c>
      <c r="B7" s="11" t="s">
        <v>23</v>
      </c>
      <c r="C7" s="17">
        <v>2073.5</v>
      </c>
      <c r="D7" s="18">
        <f>ROUND(C7*0.0765,2)</f>
        <v>158.62</v>
      </c>
      <c r="E7" s="18">
        <f>ROUND(C7*0.12,2)</f>
        <v>248.82</v>
      </c>
      <c r="F7" s="18">
        <f>C7-D7-E7</f>
        <v>1666.06</v>
      </c>
      <c r="G7" s="18">
        <f>C7+D7</f>
        <v>2232.12</v>
      </c>
    </row>
    <row r="8" ht="22.0" customHeight="1">
      <c r="A8" s="14" t="s">
        <v>25</v>
      </c>
      <c r="B8" s="12" t="s">
        <v>26</v>
      </c>
      <c r="C8" s="17">
        <v>1575</v>
      </c>
      <c r="D8" s="18">
        <f>ROUND(C8*0.0765,2)</f>
        <v>120.49</v>
      </c>
      <c r="E8" s="18">
        <f>ROUND(C8*0.12,2)</f>
        <v>189</v>
      </c>
      <c r="F8" s="18">
        <f>C8-D8-E8</f>
        <v>1265.51</v>
      </c>
      <c r="G8" s="18">
        <f>C8+D8</f>
        <v>1695.49</v>
      </c>
    </row>
    <row r="9" ht="22.0" customHeight="1">
      <c r="A9" s="13" t="s">
        <v>28</v>
      </c>
      <c r="B9" s="11" t="s">
        <v>29</v>
      </c>
      <c r="C9" s="17">
        <v>2475</v>
      </c>
      <c r="D9" s="18">
        <f>ROUND(C9*0.0765,2)</f>
        <v>189.34</v>
      </c>
      <c r="E9" s="18">
        <f>ROUND(C9*0.12,2)</f>
        <v>297</v>
      </c>
      <c r="F9" s="18">
        <f>C9-D9-E9</f>
        <v>1988.66</v>
      </c>
      <c r="G9" s="18">
        <f>C9+D9</f>
        <v>2664.34</v>
      </c>
    </row>
    <row r="10" ht="25.0" customHeight="1">
      <c r="A10" s="23" t="s">
        <v>78</v>
      </c>
      <c r="B10" s="23" t="s">
        <v>79</v>
      </c>
      <c r="C10" s="24">
        <f>SUM(C5:C9)</f>
        <v>11017.5</v>
      </c>
      <c r="D10" s="24">
        <f>SUM(D5:D9)</f>
        <v>842.85</v>
      </c>
      <c r="E10" s="24">
        <f>SUM(E5:E9)</f>
        <v>1322.1</v>
      </c>
      <c r="F10" s="24">
        <f>SUM(F5:F9)</f>
        <v>8852.55</v>
      </c>
      <c r="G10" s="24">
        <f>SUM(G5:G9)</f>
        <v>11860.35</v>
      </c>
    </row>
  </sheetData>
  <mergeCells count="2">
    <mergeCell ref="A1:G1"/>
    <mergeCell ref="A2:G2"/>
  </mergeCells>
  <pageMargins left="0.5" right="0.5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F46E5"/>
  </sheetPr>
  <sheetViews>
    <sheetView showGridLines="1" workbookViewId="0">
      <pane ySplit="5" topLeftCell="A6" activePane="bottomLeft" state="frozen"/>
      <selection pane="bottomLeft" activeCell="A6" sqref="A6"/>
    </sheetView>
  </sheetViews>
  <sheetFormatPr defaultRowHeight="21"/>
  <cols>
    <col min="1" max="1" width="12.00" customWidth="1"/>
    <col min="2" max="2" width="36.00" customWidth="1"/>
    <col min="3" max="3" width="30.00" customWidth="1"/>
    <col min="4" max="4" width="18.00" customWidth="1"/>
    <col min="5" max="5" width="18.00" customWidth="1"/>
    <col min="6" max="6" width="18.00" customWidth="1"/>
    <col min="7" max="7" width="22.00" customWidth="1"/>
    <col min="8" max="8" width="34.00" customWidth="1"/>
  </cols>
  <sheetData>
    <row r="1" ht="34.0" customHeight="1">
      <c r="A1" s="1" t="s">
        <v>80</v>
      </c>
      <c r="B1" s="1"/>
      <c r="C1" s="1"/>
      <c r="D1" s="1"/>
      <c r="E1" s="1"/>
      <c r="F1" s="1"/>
      <c r="G1" s="1"/>
      <c r="H1" s="1"/>
    </row>
    <row r="2" ht="24.0" customHeight="1">
      <c r="A2" s="2" t="s">
        <v>81</v>
      </c>
      <c r="B2" s="2"/>
      <c r="C2" s="2"/>
      <c r="D2" s="2"/>
      <c r="E2" s="2"/>
      <c r="F2" s="2"/>
      <c r="G2" s="2"/>
      <c r="H2" s="2"/>
    </row>
    <row r="4" ht="24.0" customHeight="1">
      <c r="A4" s="3" t="s">
        <v>82</v>
      </c>
      <c r="B4" s="3"/>
      <c r="C4" s="3"/>
      <c r="D4" s="3"/>
      <c r="E4" s="3"/>
      <c r="F4" s="3"/>
      <c r="G4" s="3"/>
      <c r="H4" s="3"/>
    </row>
    <row r="5" ht="26.0" customHeight="1">
      <c r="A5" s="9" t="s">
        <v>83</v>
      </c>
      <c r="B5" s="9" t="s">
        <v>84</v>
      </c>
      <c r="C5" s="9" t="s">
        <v>85</v>
      </c>
      <c r="D5" s="10" t="s">
        <v>86</v>
      </c>
      <c r="E5" s="10" t="s">
        <v>87</v>
      </c>
      <c r="F5" s="10" t="s">
        <v>88</v>
      </c>
      <c r="G5" s="9" t="s">
        <v>89</v>
      </c>
      <c r="H5" s="9" t="s">
        <v>90</v>
      </c>
    </row>
    <row r="6" ht="23.0" customHeight="1">
      <c r="A6" s="13" t="s">
        <v>91</v>
      </c>
      <c r="B6" s="11" t="s">
        <v>92</v>
      </c>
      <c r="C6" s="11" t="s">
        <v>93</v>
      </c>
      <c r="D6" s="15">
        <v>4200</v>
      </c>
      <c r="E6" s="18">
        <v>499</v>
      </c>
      <c r="F6" s="17">
        <v>999</v>
      </c>
      <c r="G6" s="28" t="s">
        <v>94</v>
      </c>
      <c r="H6" s="30" t="s">
        <v>95</v>
      </c>
    </row>
    <row r="7" ht="23.0" customHeight="1">
      <c r="A7" s="14" t="s">
        <v>96</v>
      </c>
      <c r="B7" s="12" t="s">
        <v>97</v>
      </c>
      <c r="C7" s="12" t="s">
        <v>98</v>
      </c>
      <c r="D7" s="16">
        <v>5400</v>
      </c>
      <c r="E7" s="18">
        <v>799</v>
      </c>
      <c r="F7" s="17">
        <v>1499</v>
      </c>
      <c r="G7" s="28" t="s">
        <v>99</v>
      </c>
      <c r="H7" s="30" t="s">
        <v>95</v>
      </c>
    </row>
    <row r="8" ht="23.0" customHeight="1">
      <c r="A8" s="13" t="s">
        <v>100</v>
      </c>
      <c r="B8" s="11" t="s">
        <v>101</v>
      </c>
      <c r="C8" s="11" t="s">
        <v>102</v>
      </c>
      <c r="D8" s="15">
        <v>7200</v>
      </c>
      <c r="E8" s="18">
        <v>699</v>
      </c>
      <c r="F8" s="17">
        <v>1499</v>
      </c>
      <c r="G8" s="28" t="s">
        <v>103</v>
      </c>
      <c r="H8" s="30" t="s">
        <v>95</v>
      </c>
    </row>
    <row r="9" ht="23.0" customHeight="1">
      <c r="A9" s="14" t="s">
        <v>104</v>
      </c>
      <c r="B9" s="12" t="s">
        <v>105</v>
      </c>
      <c r="C9" s="12" t="s">
        <v>106</v>
      </c>
      <c r="D9" s="16">
        <v>4800</v>
      </c>
      <c r="E9" s="18">
        <v>599</v>
      </c>
      <c r="F9" s="17">
        <v>1199</v>
      </c>
      <c r="G9" s="28" t="s">
        <v>107</v>
      </c>
      <c r="H9" s="30" t="s">
        <v>95</v>
      </c>
    </row>
    <row r="10" ht="23.0" customHeight="1">
      <c r="A10" s="13" t="s">
        <v>108</v>
      </c>
      <c r="B10" s="11" t="s">
        <v>109</v>
      </c>
      <c r="C10" s="11" t="s">
        <v>110</v>
      </c>
      <c r="D10" s="15">
        <v>3600</v>
      </c>
      <c r="E10" s="18">
        <v>599</v>
      </c>
      <c r="F10" s="17">
        <v>1199</v>
      </c>
      <c r="G10" s="28" t="s">
        <v>111</v>
      </c>
      <c r="H10" s="30" t="s">
        <v>95</v>
      </c>
    </row>
    <row r="11" ht="23.0" customHeight="1">
      <c r="A11" s="14" t="s">
        <v>112</v>
      </c>
      <c r="B11" s="12" t="s">
        <v>113</v>
      </c>
      <c r="C11" s="12" t="s">
        <v>114</v>
      </c>
      <c r="D11" s="16">
        <v>6600</v>
      </c>
      <c r="E11" s="18">
        <v>699</v>
      </c>
      <c r="F11" s="17">
        <v>1399</v>
      </c>
      <c r="G11" s="28" t="s">
        <v>115</v>
      </c>
      <c r="H11" s="30" t="s">
        <v>95</v>
      </c>
    </row>
    <row r="12" ht="23.0" customHeight="1">
      <c r="A12" s="13" t="s">
        <v>116</v>
      </c>
      <c r="B12" s="11" t="s">
        <v>117</v>
      </c>
      <c r="C12" s="11" t="s">
        <v>118</v>
      </c>
      <c r="D12" s="15">
        <v>8400</v>
      </c>
      <c r="E12" s="18">
        <v>899</v>
      </c>
      <c r="F12" s="17">
        <v>1799</v>
      </c>
      <c r="G12" s="28" t="s">
        <v>119</v>
      </c>
      <c r="H12" s="30" t="s">
        <v>95</v>
      </c>
    </row>
    <row r="13" ht="23.0" customHeight="1">
      <c r="A13" s="27" t="s">
        <v>120</v>
      </c>
      <c r="B13" s="12" t="s">
        <v>121</v>
      </c>
      <c r="C13" s="12" t="s">
        <v>122</v>
      </c>
      <c r="D13" s="16">
        <v>3200</v>
      </c>
      <c r="E13" s="18">
        <v>499</v>
      </c>
      <c r="F13" s="17">
        <v>999</v>
      </c>
      <c r="G13" s="27" t="s">
        <v>123</v>
      </c>
      <c r="H13" s="30" t="s">
        <v>95</v>
      </c>
    </row>
    <row r="14" ht="23.0" customHeight="1">
      <c r="A14" s="13" t="s">
        <v>124</v>
      </c>
      <c r="B14" s="11" t="s">
        <v>125</v>
      </c>
      <c r="C14" s="11" t="s">
        <v>126</v>
      </c>
      <c r="D14" s="15">
        <v>2820</v>
      </c>
      <c r="E14" s="18">
        <v>599</v>
      </c>
      <c r="F14" s="17">
        <v>1199</v>
      </c>
      <c r="G14" s="28" t="s">
        <v>127</v>
      </c>
      <c r="H14" s="30" t="s">
        <v>95</v>
      </c>
    </row>
    <row r="15" ht="23.0" customHeight="1">
      <c r="A15" s="14" t="s">
        <v>128</v>
      </c>
      <c r="B15" s="12" t="s">
        <v>129</v>
      </c>
      <c r="C15" s="12" t="s">
        <v>130</v>
      </c>
      <c r="D15" s="16">
        <v>6000</v>
      </c>
      <c r="E15" s="18">
        <v>899</v>
      </c>
      <c r="F15" s="17">
        <v>1799</v>
      </c>
      <c r="G15" s="28" t="s">
        <v>131</v>
      </c>
      <c r="H15" s="30" t="s">
        <v>95</v>
      </c>
    </row>
    <row r="16" ht="25.0" customHeight="1">
      <c r="A16" s="23" t="s">
        <v>132</v>
      </c>
      <c r="B16" s="23" t="s">
        <v>133</v>
      </c>
      <c r="C16" s="23" t="s">
        <v>134</v>
      </c>
      <c r="D16" s="24">
        <f>AVERAGE(D6:D15)</f>
        <v>5222</v>
      </c>
      <c r="E16" s="24">
        <f>AVERAGE(E6:E15)</f>
        <v>669</v>
      </c>
      <c r="F16" s="24">
        <f>AVERAGE(F6:F15)</f>
        <v>1349</v>
      </c>
      <c r="G16" s="23" t="s">
        <v>135</v>
      </c>
      <c r="H16" s="23" t="s">
        <v>136</v>
      </c>
    </row>
    <row r="18" ht="28.0" customHeight="1">
      <c r="A18" s="29" t="s">
        <v>137</v>
      </c>
      <c r="B18" s="29"/>
      <c r="C18" s="29"/>
      <c r="D18" s="29"/>
      <c r="E18" s="29"/>
      <c r="F18" s="29"/>
      <c r="G18" s="29"/>
      <c r="H18" s="29"/>
    </row>
  </sheetData>
  <mergeCells count="4">
    <mergeCell ref="A1:H1"/>
    <mergeCell ref="A2:H2"/>
    <mergeCell ref="A4:H4"/>
    <mergeCell ref="A18:H18"/>
  </mergeCells>
  <hyperlinks>
    <hyperlink ref="A2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A18" r:id="rId12"/>
  </hyperlinks>
  <pageMargins left="0.5" right="0.5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1_Executive_Dashboard</vt:lpstr>
      <vt:lpstr>2_Master_Ledger</vt:lpstr>
      <vt:lpstr>3_US_Compliance_Schedule</vt:lpstr>
      <vt:lpstr>4_No_Monthly_Fee_Software</vt:lpstr>
    </vt:vector>
  </TitlesOfParts>
  <Company>SuiteCrate US Business Software (https://suitecrate.com)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US Bi-Weekly Employee Timesheet, FLSA Overtime &amp; 1099-NEC W-9 Tracker</dc:title>
  <dc:subject>SuiteCrate SYS-05 Companion Workbook</dc:subject>
  <dc:creator>SuiteCrate US Business Operations Hub</dc:creator>
  <cp:lastModifiedBy>SuiteCrate US Business Operations Hub</cp:lastModifiedBy>
  <dcterms:created xsi:type="dcterms:W3CDTF">2026-10-25T21:52:43Z</dcterms:created>
  <dcterms:modified xsi:type="dcterms:W3CDTF">2026-10-25T21:52:43Z</dcterms:modified>
</cp:coreProperties>
</file>